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3.205\gyomu\1課\一課献立各種\キッズ\キッズ献立表\キッズ献立表\2017\8月キッズ\"/>
    </mc:Choice>
  </mc:AlternateContent>
  <bookViews>
    <workbookView xWindow="0" yWindow="0" windowWidth="28800" windowHeight="12450" activeTab="3"/>
  </bookViews>
  <sheets>
    <sheet name="キッズ月間(昼)" sheetId="2" r:id="rId1"/>
    <sheet name="キッズ月間(昼・おやつ)" sheetId="3" r:id="rId2"/>
    <sheet name="キッズ月間(夕)" sheetId="4" r:id="rId3"/>
    <sheet name="月間(離乳)" sheetId="6" r:id="rId4"/>
  </sheets>
  <definedNames>
    <definedName name="_xlnm.Print_Area" localSheetId="0">'キッズ月間(昼)'!$A$1:$Y$96</definedName>
    <definedName name="_xlnm.Print_Area" localSheetId="1">'キッズ月間(昼・おやつ)'!$A$1:$Y$98</definedName>
    <definedName name="_xlnm.Print_Area" localSheetId="2">'キッズ月間(夕)'!$A$1:$Y$94</definedName>
    <definedName name="_xlnm.Print_Area" localSheetId="3">'月間(離乳)'!$A$1:$P$69</definedName>
    <definedName name="_xlnm.Print_Are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86" i="3" l="1"/>
  <c r="X85" i="3"/>
  <c r="X84" i="3"/>
  <c r="X83" i="3"/>
  <c r="X82" i="3"/>
  <c r="X81" i="3"/>
  <c r="X80" i="3"/>
  <c r="X79" i="3"/>
  <c r="X78" i="3"/>
  <c r="X77" i="3"/>
  <c r="X76" i="3"/>
  <c r="X75" i="3"/>
  <c r="X74" i="3"/>
  <c r="X73" i="3"/>
  <c r="X72" i="3"/>
  <c r="X71" i="3"/>
  <c r="X70" i="3"/>
  <c r="X69" i="3"/>
  <c r="X68" i="3"/>
  <c r="X67" i="3"/>
  <c r="X66" i="3"/>
  <c r="X65" i="3"/>
  <c r="X64" i="3"/>
  <c r="X63" i="3"/>
  <c r="X62" i="3"/>
  <c r="X61" i="3"/>
  <c r="X60" i="3"/>
  <c r="X59" i="3"/>
  <c r="X58" i="3"/>
  <c r="X57" i="3"/>
  <c r="X56" i="3"/>
  <c r="X55" i="3"/>
  <c r="X54" i="3"/>
  <c r="X53" i="3"/>
  <c r="X52" i="3"/>
  <c r="X51" i="3"/>
  <c r="X50" i="3"/>
  <c r="X49" i="3"/>
  <c r="X48" i="3"/>
  <c r="X47" i="3"/>
  <c r="X46" i="3"/>
  <c r="X45" i="3"/>
  <c r="X44" i="3"/>
  <c r="X43" i="3"/>
  <c r="X42" i="3"/>
  <c r="X41" i="3"/>
  <c r="X40" i="3"/>
  <c r="X39" i="3"/>
  <c r="X38" i="3"/>
  <c r="X37" i="3"/>
  <c r="X36" i="3"/>
  <c r="X35" i="3"/>
  <c r="X34" i="3"/>
  <c r="X33" i="3"/>
  <c r="X32" i="3"/>
  <c r="X31" i="3"/>
  <c r="X30" i="3"/>
  <c r="X29" i="3"/>
  <c r="X28" i="3"/>
  <c r="X27" i="3"/>
  <c r="X26" i="3"/>
  <c r="X25" i="3"/>
  <c r="X24" i="3"/>
  <c r="X23" i="3"/>
  <c r="X22" i="3"/>
  <c r="X21" i="3"/>
  <c r="X20" i="3"/>
  <c r="X19" i="3"/>
  <c r="X18" i="3"/>
  <c r="X17" i="3"/>
  <c r="X16" i="3"/>
  <c r="X15" i="3"/>
  <c r="X14" i="3"/>
  <c r="X13" i="3"/>
  <c r="X12" i="3"/>
  <c r="X11" i="3"/>
  <c r="X10" i="3"/>
  <c r="X9" i="3"/>
  <c r="X8" i="3"/>
  <c r="X7"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F85" i="3"/>
  <c r="H84" i="3"/>
  <c r="H85" i="3" s="1"/>
  <c r="G84" i="3"/>
  <c r="G85" i="3" s="1"/>
  <c r="F84" i="3"/>
  <c r="E84" i="3"/>
  <c r="E85" i="3" s="1"/>
  <c r="D84" i="3"/>
  <c r="D85" i="3" s="1"/>
  <c r="G85" i="2"/>
  <c r="F85" i="2"/>
  <c r="I84" i="2"/>
  <c r="I85" i="2" s="1"/>
  <c r="H84" i="2"/>
  <c r="H85" i="2" s="1"/>
  <c r="F84" i="2"/>
  <c r="E84" i="2"/>
  <c r="E85" i="2" s="1"/>
  <c r="D84" i="2"/>
  <c r="D85" i="2" s="1"/>
  <c r="I84" i="4" l="1"/>
  <c r="I85" i="4" s="1"/>
  <c r="H84" i="4"/>
  <c r="F84" i="4"/>
  <c r="F85" i="4" s="1"/>
  <c r="E84" i="4"/>
  <c r="E85" i="4" s="1"/>
  <c r="D84" i="4"/>
  <c r="D85" i="4" s="1"/>
  <c r="X86" i="4"/>
  <c r="X85" i="4"/>
  <c r="H85" i="4"/>
  <c r="G85" i="4"/>
  <c r="X84" i="4"/>
  <c r="X83" i="4"/>
  <c r="X82" i="4"/>
  <c r="X81" i="4"/>
  <c r="K81" i="4"/>
  <c r="X80" i="4"/>
  <c r="K80" i="4"/>
  <c r="X79" i="4"/>
  <c r="K79" i="4"/>
  <c r="X78" i="4"/>
  <c r="K78" i="4"/>
  <c r="X77" i="4"/>
  <c r="K77" i="4"/>
  <c r="X76" i="4"/>
  <c r="K76" i="4"/>
  <c r="X75" i="4"/>
  <c r="K75" i="4"/>
  <c r="X74" i="4"/>
  <c r="K74" i="4"/>
  <c r="X73" i="4"/>
  <c r="K73" i="4"/>
  <c r="X72" i="4"/>
  <c r="K72" i="4"/>
  <c r="X71" i="4"/>
  <c r="K71" i="4"/>
  <c r="X70" i="4"/>
  <c r="K70" i="4"/>
  <c r="X69" i="4"/>
  <c r="K69" i="4"/>
  <c r="X68" i="4"/>
  <c r="K68" i="4"/>
  <c r="X67" i="4"/>
  <c r="K67" i="4"/>
  <c r="X66" i="4"/>
  <c r="K66" i="4"/>
  <c r="X65" i="4"/>
  <c r="K65" i="4"/>
  <c r="X64" i="4"/>
  <c r="K64" i="4"/>
  <c r="X63" i="4"/>
  <c r="K63" i="4"/>
  <c r="X62" i="4"/>
  <c r="K62" i="4"/>
  <c r="X61" i="4"/>
  <c r="K61" i="4"/>
  <c r="X60" i="4"/>
  <c r="K60" i="4"/>
  <c r="X59" i="4"/>
  <c r="K59" i="4"/>
  <c r="X58" i="4"/>
  <c r="K58" i="4"/>
  <c r="X57" i="4"/>
  <c r="K57" i="4"/>
  <c r="X56" i="4"/>
  <c r="K56" i="4"/>
  <c r="X55" i="4"/>
  <c r="K55" i="4"/>
  <c r="X54" i="4"/>
  <c r="K54" i="4"/>
  <c r="X53" i="4"/>
  <c r="K53" i="4"/>
  <c r="X52" i="4"/>
  <c r="K52" i="4"/>
  <c r="X51" i="4"/>
  <c r="K51" i="4"/>
  <c r="X50" i="4"/>
  <c r="K50" i="4"/>
  <c r="X49" i="4"/>
  <c r="K49" i="4"/>
  <c r="X48" i="4"/>
  <c r="K48" i="4"/>
  <c r="X47" i="4"/>
  <c r="K47" i="4"/>
  <c r="X46" i="4"/>
  <c r="K46" i="4"/>
  <c r="X45" i="4"/>
  <c r="K45" i="4"/>
  <c r="X44" i="4"/>
  <c r="K44" i="4"/>
  <c r="X43" i="4"/>
  <c r="K43" i="4"/>
  <c r="X42" i="4"/>
  <c r="K42" i="4"/>
  <c r="X41" i="4"/>
  <c r="K41" i="4"/>
  <c r="X40" i="4"/>
  <c r="K40" i="4"/>
  <c r="X39" i="4"/>
  <c r="K39" i="4"/>
  <c r="X38" i="4"/>
  <c r="K38" i="4"/>
  <c r="X37" i="4"/>
  <c r="K37" i="4"/>
  <c r="X36" i="4"/>
  <c r="K36" i="4"/>
  <c r="X35" i="4"/>
  <c r="K35" i="4"/>
  <c r="X34" i="4"/>
  <c r="K34" i="4"/>
  <c r="X33" i="4"/>
  <c r="K33" i="4"/>
  <c r="X32" i="4"/>
  <c r="K32" i="4"/>
  <c r="X31" i="4"/>
  <c r="K31" i="4"/>
  <c r="X30" i="4"/>
  <c r="K30" i="4"/>
  <c r="X29" i="4"/>
  <c r="K29" i="4"/>
  <c r="X28" i="4"/>
  <c r="K28" i="4"/>
  <c r="X27" i="4"/>
  <c r="K27" i="4"/>
  <c r="X26" i="4"/>
  <c r="K26" i="4"/>
  <c r="X25" i="4"/>
  <c r="K25" i="4"/>
  <c r="X24" i="4"/>
  <c r="K24" i="4"/>
  <c r="X23" i="4"/>
  <c r="K23" i="4"/>
  <c r="X22" i="4"/>
  <c r="K22" i="4"/>
  <c r="X21" i="4"/>
  <c r="K21" i="4"/>
  <c r="X20" i="4"/>
  <c r="K20" i="4"/>
  <c r="X19" i="4"/>
  <c r="K19" i="4"/>
  <c r="X18" i="4"/>
  <c r="K18" i="4"/>
  <c r="X17" i="4"/>
  <c r="K17" i="4"/>
  <c r="X16" i="4"/>
  <c r="K16" i="4"/>
  <c r="X15" i="4"/>
  <c r="K15" i="4"/>
  <c r="X14" i="4"/>
  <c r="K14" i="4"/>
  <c r="X13" i="4"/>
  <c r="K13" i="4"/>
  <c r="X12" i="4"/>
  <c r="K12" i="4"/>
  <c r="X11" i="4"/>
  <c r="K11" i="4"/>
  <c r="X10" i="4"/>
  <c r="K10" i="4"/>
  <c r="X9" i="4"/>
  <c r="K9" i="4"/>
  <c r="X8" i="4"/>
  <c r="K8" i="4"/>
  <c r="X7" i="4"/>
  <c r="K7" i="4"/>
</calcChain>
</file>

<file path=xl/sharedStrings.xml><?xml version="1.0" encoding="utf-8"?>
<sst xmlns="http://schemas.openxmlformats.org/spreadsheetml/2006/main" count="2744" uniqueCount="557">
  <si>
    <t>キッズ</t>
    <phoneticPr fontId="5"/>
  </si>
  <si>
    <t>昼食</t>
    <rPh sb="0" eb="2">
      <t>チュウショク</t>
    </rPh>
    <phoneticPr fontId="5"/>
  </si>
  <si>
    <t>３色食品群</t>
    <rPh sb="1" eb="2">
      <t>ショク</t>
    </rPh>
    <rPh sb="2" eb="5">
      <t>ショクヒングン</t>
    </rPh>
    <phoneticPr fontId="5"/>
  </si>
  <si>
    <t>3～5歳栄養価</t>
    <rPh sb="3" eb="4">
      <t>サイ</t>
    </rPh>
    <rPh sb="4" eb="7">
      <t>エイヨウカ</t>
    </rPh>
    <phoneticPr fontId="5"/>
  </si>
  <si>
    <t>エネルギー</t>
    <phoneticPr fontId="5"/>
  </si>
  <si>
    <t>1～2歳栄養価</t>
    <rPh sb="3" eb="4">
      <t>サイ</t>
    </rPh>
    <rPh sb="4" eb="7">
      <t>エイヨウカ</t>
    </rPh>
    <phoneticPr fontId="5"/>
  </si>
  <si>
    <t>熱や力になるもの</t>
    <rPh sb="0" eb="1">
      <t>ネツ</t>
    </rPh>
    <rPh sb="2" eb="3">
      <t>チカラ</t>
    </rPh>
    <phoneticPr fontId="5"/>
  </si>
  <si>
    <t>血や肉や骨に           なるもの</t>
    <rPh sb="0" eb="1">
      <t>チ</t>
    </rPh>
    <rPh sb="2" eb="3">
      <t>ニク</t>
    </rPh>
    <rPh sb="4" eb="5">
      <t>ホネ</t>
    </rPh>
    <phoneticPr fontId="5"/>
  </si>
  <si>
    <t>体の調子を              整えるもの</t>
    <rPh sb="0" eb="1">
      <t>カラダ</t>
    </rPh>
    <rPh sb="2" eb="4">
      <t>チョウシ</t>
    </rPh>
    <rPh sb="19" eb="20">
      <t>トトノ</t>
    </rPh>
    <phoneticPr fontId="5"/>
  </si>
  <si>
    <r>
      <t xml:space="preserve">アレルギー
</t>
    </r>
    <r>
      <rPr>
        <sz val="5"/>
        <rFont val="ＭＳ Ｐ明朝"/>
        <family val="1"/>
        <charset val="128"/>
      </rPr>
      <t>（乳・卵・小麦・落花生・そば・えび・かに）</t>
    </r>
    <rPh sb="7" eb="8">
      <t>ニュウ</t>
    </rPh>
    <rPh sb="9" eb="10">
      <t>タマゴ</t>
    </rPh>
    <rPh sb="11" eb="13">
      <t>コムギ</t>
    </rPh>
    <rPh sb="14" eb="17">
      <t>ラッカセイ</t>
    </rPh>
    <phoneticPr fontId="5"/>
  </si>
  <si>
    <t>たんぱく質</t>
    <rPh sb="4" eb="5">
      <t>シツ</t>
    </rPh>
    <phoneticPr fontId="5"/>
  </si>
  <si>
    <t>脂質</t>
    <rPh sb="0" eb="2">
      <t>シシツ</t>
    </rPh>
    <phoneticPr fontId="5"/>
  </si>
  <si>
    <t>炭水化物</t>
    <rPh sb="0" eb="4">
      <t>タンスイカブツ</t>
    </rPh>
    <phoneticPr fontId="5"/>
  </si>
  <si>
    <t>塩分</t>
    <rPh sb="0" eb="2">
      <t>エンブン</t>
    </rPh>
    <phoneticPr fontId="5"/>
  </si>
  <si>
    <t>kcal</t>
    <phoneticPr fontId="5"/>
  </si>
  <si>
    <t>ｇ</t>
    <phoneticPr fontId="5"/>
  </si>
  <si>
    <t>g</t>
    <phoneticPr fontId="5"/>
  </si>
  <si>
    <t>年齢</t>
    <rPh sb="0" eb="2">
      <t>ネンレイ</t>
    </rPh>
    <phoneticPr fontId="5"/>
  </si>
  <si>
    <t>給与栄養目標量</t>
    <rPh sb="0" eb="2">
      <t>キュウヨ</t>
    </rPh>
    <rPh sb="2" eb="4">
      <t>エイヨウ</t>
    </rPh>
    <rPh sb="4" eb="6">
      <t>モクヒョウ</t>
    </rPh>
    <rPh sb="6" eb="7">
      <t>リョウ</t>
    </rPh>
    <phoneticPr fontId="5"/>
  </si>
  <si>
    <t>当月平均給与栄養量</t>
    <rPh sb="0" eb="2">
      <t>トウゲツ</t>
    </rPh>
    <rPh sb="2" eb="4">
      <t>ヘイキン</t>
    </rPh>
    <rPh sb="4" eb="6">
      <t>キュウヨ</t>
    </rPh>
    <rPh sb="6" eb="8">
      <t>エイヨウ</t>
    </rPh>
    <rPh sb="8" eb="9">
      <t>リョウ</t>
    </rPh>
    <phoneticPr fontId="5"/>
  </si>
  <si>
    <t>ｴﾈﾙｷﾞｰ/たんぱく質/脂質/塩分</t>
    <rPh sb="11" eb="12">
      <t>シツ</t>
    </rPh>
    <rPh sb="13" eb="15">
      <t>シシツ</t>
    </rPh>
    <rPh sb="16" eb="18">
      <t>エンブン</t>
    </rPh>
    <phoneticPr fontId="5"/>
  </si>
  <si>
    <t>エネルギーkcal</t>
    <phoneticPr fontId="5"/>
  </si>
  <si>
    <t>たんぱく質ｇ</t>
    <rPh sb="4" eb="5">
      <t>シツ</t>
    </rPh>
    <phoneticPr fontId="5"/>
  </si>
  <si>
    <t>脂質ｇ</t>
    <rPh sb="0" eb="2">
      <t>シシツ</t>
    </rPh>
    <phoneticPr fontId="5"/>
  </si>
  <si>
    <t>炭水化物ｇ</t>
    <rPh sb="0" eb="4">
      <t>タンスイカブツ</t>
    </rPh>
    <phoneticPr fontId="5"/>
  </si>
  <si>
    <t>塩分ｇ</t>
    <rPh sb="0" eb="2">
      <t>エンブン</t>
    </rPh>
    <phoneticPr fontId="5"/>
  </si>
  <si>
    <t>3～5</t>
    <phoneticPr fontId="5"/>
  </si>
  <si>
    <t>歳</t>
    <rPh sb="0" eb="1">
      <t>サイ</t>
    </rPh>
    <phoneticPr fontId="5"/>
  </si>
  <si>
    <t>390/16.1/10.8/57.0/1.2未満</t>
    <rPh sb="22" eb="24">
      <t>ミマン</t>
    </rPh>
    <phoneticPr fontId="5"/>
  </si>
  <si>
    <t>ｇ</t>
    <phoneticPr fontId="5"/>
  </si>
  <si>
    <t>1～2</t>
    <phoneticPr fontId="5"/>
  </si>
  <si>
    <t>285/11.8/7.9/41.7/0.9未満</t>
    <rPh sb="21" eb="23">
      <t>ミマン</t>
    </rPh>
    <phoneticPr fontId="5"/>
  </si>
  <si>
    <t>※３色食品群は食品中に含まれる栄養素を見た目で分かりやすくする為の目安です。
　香辛料や正油・みそなどの調味料は３色食品群に分類されない為、記載しておりません。</t>
    <rPh sb="2" eb="3">
      <t>ショク</t>
    </rPh>
    <rPh sb="3" eb="6">
      <t>ショクヒングン</t>
    </rPh>
    <rPh sb="7" eb="10">
      <t>ショクヒンチュウ</t>
    </rPh>
    <rPh sb="11" eb="12">
      <t>フク</t>
    </rPh>
    <rPh sb="15" eb="18">
      <t>エイヨウソ</t>
    </rPh>
    <rPh sb="19" eb="20">
      <t>ミ</t>
    </rPh>
    <rPh sb="21" eb="22">
      <t>メ</t>
    </rPh>
    <rPh sb="23" eb="24">
      <t>ワ</t>
    </rPh>
    <rPh sb="31" eb="32">
      <t>タメ</t>
    </rPh>
    <rPh sb="33" eb="35">
      <t>メヤス</t>
    </rPh>
    <rPh sb="40" eb="43">
      <t>コウシンリョウ</t>
    </rPh>
    <rPh sb="44" eb="45">
      <t>ショウ</t>
    </rPh>
    <rPh sb="45" eb="46">
      <t>ユ</t>
    </rPh>
    <rPh sb="52" eb="54">
      <t>チョウミ</t>
    </rPh>
    <rPh sb="54" eb="55">
      <t>リョウ</t>
    </rPh>
    <rPh sb="57" eb="58">
      <t>ショク</t>
    </rPh>
    <rPh sb="58" eb="61">
      <t>ショクヒングン</t>
    </rPh>
    <rPh sb="62" eb="64">
      <t>ブンルイ</t>
    </rPh>
    <rPh sb="68" eb="69">
      <t>タメ</t>
    </rPh>
    <rPh sb="70" eb="72">
      <t>キサイ</t>
    </rPh>
    <phoneticPr fontId="5"/>
  </si>
  <si>
    <t>※調味料のアレルギー表示は弊社でお届けしたものに限ります。また、アレルギーの詳細は「予定献立表」でご確認下さい。</t>
    <rPh sb="38" eb="40">
      <t>ショウサイ</t>
    </rPh>
    <rPh sb="42" eb="44">
      <t>ヨテイ</t>
    </rPh>
    <rPh sb="44" eb="46">
      <t>コンダテ</t>
    </rPh>
    <rPh sb="46" eb="47">
      <t>ヒョウ</t>
    </rPh>
    <rPh sb="50" eb="53">
      <t>カクニンクダ</t>
    </rPh>
    <phoneticPr fontId="5"/>
  </si>
  <si>
    <t>※都合により、献立を変更する場合がございます。</t>
    <rPh sb="1" eb="3">
      <t>ツゴウ</t>
    </rPh>
    <rPh sb="7" eb="9">
      <t>コンダテ</t>
    </rPh>
    <rPh sb="10" eb="12">
      <t>ヘンコウ</t>
    </rPh>
    <rPh sb="14" eb="16">
      <t>バアイ</t>
    </rPh>
    <phoneticPr fontId="5"/>
  </si>
  <si>
    <t>火</t>
  </si>
  <si>
    <t>水</t>
  </si>
  <si>
    <t>木</t>
  </si>
  <si>
    <t>金</t>
  </si>
  <si>
    <t>土</t>
  </si>
  <si>
    <t>日</t>
  </si>
  <si>
    <t>月</t>
  </si>
  <si>
    <t>かぼちゃの甘煮</t>
  </si>
  <si>
    <t>ご飯・すまし汁</t>
  </si>
  <si>
    <t>ご飯・ごま・砂糖・油</t>
  </si>
  <si>
    <t>豚肉</t>
  </si>
  <si>
    <t>玉ねぎ・人参・なす・かぼちゃ・白菜・ワカメ</t>
  </si>
  <si>
    <t>小麦</t>
  </si>
  <si>
    <t>スケソウタラの漬け焼き</t>
  </si>
  <si>
    <t>大根の炒め煮</t>
  </si>
  <si>
    <t>鉄分強化！ふりかけごはん・みそ汁</t>
  </si>
  <si>
    <t>ご飯・油・ごま・砂糖・花ふ</t>
  </si>
  <si>
    <t>スケソウタラ・豚肉</t>
  </si>
  <si>
    <t>枝豆・大根・人参・チンゲン菜</t>
  </si>
  <si>
    <t>小麦　※18・小麦</t>
  </si>
  <si>
    <t>オムレツ</t>
  </si>
  <si>
    <t>レーズンサラダ</t>
  </si>
  <si>
    <t>ご飯・みそ汁</t>
  </si>
  <si>
    <t>フルーツ（バナナ）</t>
  </si>
  <si>
    <t>ご飯・油・砂糖</t>
  </si>
  <si>
    <t>鶏肉・玉子</t>
  </si>
  <si>
    <t>玉ねぎ・ブロッコリー・白菜・レーズン・人参・なめこ・万能ねぎ・バナナ</t>
  </si>
  <si>
    <t>卵</t>
  </si>
  <si>
    <t>ビーフン炒め</t>
  </si>
  <si>
    <t>フルーツ（梨）</t>
  </si>
  <si>
    <t>ご飯・油・ビーフン・ごま油・焼ふ</t>
  </si>
  <si>
    <t>ウインナー・竹輪・鶏肉</t>
  </si>
  <si>
    <t>玉ねぎ・レーズン・長ねぎ・小松菜・パプリカ赤・かぼちゃ・梨</t>
  </si>
  <si>
    <t>小麦・小麦　※32</t>
  </si>
  <si>
    <t>秋鮭のごまマヨ焼き</t>
  </si>
  <si>
    <t>豚肉と白菜のうま煮</t>
  </si>
  <si>
    <t>納豆ごはん・みそ汁</t>
  </si>
  <si>
    <t>ご飯・小麦粉・油・ごま・マヨネーズ・砂糖</t>
  </si>
  <si>
    <t>納豆・秋鮭・豚肉</t>
  </si>
  <si>
    <t>玉ねぎ・トマト・白菜・人参・なす・長ねぎ</t>
  </si>
  <si>
    <t>小麦・卵</t>
  </si>
  <si>
    <t>チキンソテー</t>
  </si>
  <si>
    <t>切干大根煮</t>
  </si>
  <si>
    <t>ご飯・片栗粉・油・砂糖・じゃが芋・花ふ</t>
  </si>
  <si>
    <t>鶏肉・油揚げ</t>
  </si>
  <si>
    <t>生姜・青のり・人参・切干大根・枝豆・ほうれん草</t>
  </si>
  <si>
    <t>冷やしきつねうどん</t>
  </si>
  <si>
    <t>さつま芋の塩金平</t>
  </si>
  <si>
    <t>フルーツ（グレープフルーツ）</t>
  </si>
  <si>
    <t>うどん・天かす・砂糖・さつま芋・ごま油</t>
  </si>
  <si>
    <t>油揚げ・玉子・豚肉</t>
  </si>
  <si>
    <t>大根・きゅうり・人参・グレープフルーツ</t>
  </si>
  <si>
    <t>小麦　※14・小麦・卵</t>
  </si>
  <si>
    <t>豆腐の玉子とじ</t>
  </si>
  <si>
    <t>中華和え</t>
  </si>
  <si>
    <t>ご飯・油・砂糖・ごま油・花ふ</t>
  </si>
  <si>
    <t>豆腐・豚肉・玉子</t>
  </si>
  <si>
    <t>長ねぎ・グリンピース・大根・人参・きくらげ・ワカメ</t>
  </si>
  <si>
    <t>卵・小麦</t>
  </si>
  <si>
    <t>カラスカレイのムニエル</t>
  </si>
  <si>
    <t>じゃが芋の炒り煮</t>
  </si>
  <si>
    <t>ご飯・小麦粉・油・バター・じゃが芋・砂糖</t>
  </si>
  <si>
    <t>カラスカレイ・鶏肉・油揚げ</t>
  </si>
  <si>
    <t>ほうれん草・コーン・人参・玉ねぎ・バナナ</t>
  </si>
  <si>
    <t>小麦・乳</t>
  </si>
  <si>
    <t>鶏ささみのくずたたき</t>
  </si>
  <si>
    <t>五目炒り煮</t>
  </si>
  <si>
    <t>ご飯・片栗粉・砂糖・ごま油・こんにゃく・油</t>
  </si>
  <si>
    <t>鶏肉・大豆</t>
  </si>
  <si>
    <t>ブロッコリー・人参・ごぼう・インゲン・キャベツ・ワカメ</t>
  </si>
  <si>
    <t>白糸タラの野菜あんかけ</t>
  </si>
  <si>
    <t>かぼちゃと昆布の煮物</t>
  </si>
  <si>
    <t>フルーツ（洋梨缶）</t>
  </si>
  <si>
    <t>ご飯・片栗粉・油・砂糖</t>
  </si>
  <si>
    <t>シロイトタラ・玉子</t>
  </si>
  <si>
    <t>玉ねぎ・人参・キヌサヤ・かぼちゃ・昆布・長ねぎ・洋なし缶</t>
  </si>
  <si>
    <t>なし　※18・小麦・卵</t>
  </si>
  <si>
    <t>冷やし豚しゃぶソーメン</t>
  </si>
  <si>
    <t>さつま芋と厚揚げの煮物</t>
  </si>
  <si>
    <t>フルーツ（黄桃缶）</t>
  </si>
  <si>
    <t>ソーメン・ごま油・砂糖・さつま芋</t>
  </si>
  <si>
    <t>豚肉・玉子・絹厚揚げ</t>
  </si>
  <si>
    <t>キャベツ・オクラ・人参・黄桃缶</t>
  </si>
  <si>
    <t>小麦　※14・卵・小麦</t>
  </si>
  <si>
    <t>黄金カレイの煮付け</t>
  </si>
  <si>
    <t>鶏レバーのケチャップ炒め</t>
  </si>
  <si>
    <t>ご飯・砂糖・片栗粉・油</t>
  </si>
  <si>
    <t>カレイ・鶏レバー・油揚げ</t>
  </si>
  <si>
    <t>生姜・大根・人参・玉ねぎ・インゲン・ほうれん草</t>
  </si>
  <si>
    <t>鶏ささみと野菜のトマト煮込み</t>
  </si>
  <si>
    <t>ポテトサラダ</t>
  </si>
  <si>
    <t>ご飯・スープ</t>
  </si>
  <si>
    <t>フルーツ（みかん缶）</t>
  </si>
  <si>
    <t>ご飯・油・砂糖・じゃが芋・マヨネーズ</t>
  </si>
  <si>
    <t>玉ねぎ・カットトマト缶・カリフラワー・ミックスベジタブル・小松菜・みかん缶</t>
  </si>
  <si>
    <t>乳・小麦・卵</t>
  </si>
  <si>
    <t>玉ねぎ・ブロッコリー・かぼちゃ・白菜・ワカメ</t>
  </si>
  <si>
    <t>豚肉と大根のごま煮</t>
  </si>
  <si>
    <t>インゲン・大根・枝豆・チンゲン菜</t>
  </si>
  <si>
    <t>ハヤシライス</t>
  </si>
  <si>
    <t>玉ねぎ・カットトマト缶・グリンピース・白菜・レーズン・ピーマン・黄桃缶</t>
  </si>
  <si>
    <t>塩もみきゅうり</t>
  </si>
  <si>
    <t>焼きもろこし</t>
  </si>
  <si>
    <t>アメリカンドッグ</t>
  </si>
  <si>
    <t>中華めん・油・ホットケーキミックス・バター</t>
  </si>
  <si>
    <t>竹輪・ウインナー・牛乳</t>
  </si>
  <si>
    <t>玉ねぎ・人参・キャベツ・青のり・きゅうり・とうもろこし</t>
  </si>
  <si>
    <t>お問合せ下さい・小麦　※32・小麦・小麦　※3・乳</t>
  </si>
  <si>
    <t>フルーツ（オレンジ）</t>
  </si>
  <si>
    <t>玉ねぎ・人参・ピーマン・かぼちゃ・昆布・長ねぎ・オレンジ</t>
  </si>
  <si>
    <t>玉ねぎ・カットトマト缶・カリフラワー・ミックスベジタブル・小松菜・グレープフルーツ</t>
  </si>
  <si>
    <t>ヨーグルト</t>
  </si>
  <si>
    <t>鶏肉・玉子・ヨーグルト</t>
  </si>
  <si>
    <t>玉ねぎ・ブロッコリー・白菜・レーズン・人参・なめこ・万能ねぎ</t>
  </si>
  <si>
    <t>卵・乳</t>
  </si>
  <si>
    <t>※3　この商品は「乳、卵」を含む製品と同じ施設で製造しておりますが、</t>
  </si>
  <si>
    <t>　　　混入を最小限に抑えるように十分に配慮して生産されております。</t>
  </si>
  <si>
    <t>※14　この商品は「そば・卵」を含む製品と同じ施設で製造しておりますが、</t>
  </si>
  <si>
    <t>※18　本製品で使用している海苔は、えび・かにの生息域で採取しています。</t>
  </si>
  <si>
    <t>※32　本商品製造工場では、小麦、乳、卵、えびを含む製品を製造しています。</t>
  </si>
  <si>
    <t>キッズ</t>
    <phoneticPr fontId="5"/>
  </si>
  <si>
    <t>エネルギー</t>
    <phoneticPr fontId="5"/>
  </si>
  <si>
    <t>おやつ</t>
    <phoneticPr fontId="5"/>
  </si>
  <si>
    <t>kcal</t>
    <phoneticPr fontId="5"/>
  </si>
  <si>
    <t>ｇ</t>
    <phoneticPr fontId="5"/>
  </si>
  <si>
    <t>kcal</t>
  </si>
  <si>
    <t>585/24.1/16.2/85.5/1.8未満</t>
    <rPh sb="22" eb="24">
      <t>ミマン</t>
    </rPh>
    <phoneticPr fontId="5"/>
  </si>
  <si>
    <t>485/20.1/13.5/71.0/1.5未満</t>
    <rPh sb="22" eb="24">
      <t>ミマン</t>
    </rPh>
    <phoneticPr fontId="5"/>
  </si>
  <si>
    <t>牛乳</t>
  </si>
  <si>
    <t>いももち</t>
  </si>
  <si>
    <t>じゃが芋・片栗粉・油・砂糖・ご飯・ごま</t>
  </si>
  <si>
    <t>牛乳・豚肉</t>
  </si>
  <si>
    <t>青のり・オレンジ・玉ねぎ・人参・なす・かぼちゃ・白菜・ワカメ</t>
  </si>
  <si>
    <t>乳・小麦</t>
  </si>
  <si>
    <t>牛乳</t>
    <phoneticPr fontId="3"/>
  </si>
  <si>
    <t>小豆ういろう</t>
    <phoneticPr fontId="3"/>
  </si>
  <si>
    <t>小麦粉・砂糖・ご飯・油・ごま・花ふ</t>
    <phoneticPr fontId="3"/>
  </si>
  <si>
    <t>牛乳・無調整豆乳・茹小豆缶・スケソウタラ・豚肉</t>
    <phoneticPr fontId="3"/>
  </si>
  <si>
    <t>乳・小麦・小麦　※18</t>
    <phoneticPr fontId="3"/>
  </si>
  <si>
    <t>くるくるマカロニきなこ</t>
    <phoneticPr fontId="3"/>
  </si>
  <si>
    <t>鉄カルシウムウエハース</t>
    <phoneticPr fontId="3"/>
  </si>
  <si>
    <t>ツイストマカロニ・砂糖・鉄カルウエハース・ご飯・油</t>
    <phoneticPr fontId="3"/>
  </si>
  <si>
    <t>牛乳・きな粉・鶏肉・玉子</t>
    <phoneticPr fontId="3"/>
  </si>
  <si>
    <t>乳・小麦・卵</t>
    <phoneticPr fontId="3"/>
  </si>
  <si>
    <t>乳・卵・小麦</t>
  </si>
  <si>
    <t>のり巻き（ツナ）</t>
    <phoneticPr fontId="3"/>
  </si>
  <si>
    <t>ご飯・砂糖・マヨネーズ・油・ビーフン・ごま油・焼ふ</t>
    <phoneticPr fontId="3"/>
  </si>
  <si>
    <t>牛乳・ツナフレーク缶・ウインナー・竹輪・鶏肉</t>
    <phoneticPr fontId="3"/>
  </si>
  <si>
    <t>きゅうり・のり・玉ねぎ・レーズン・長ねぎ・小松菜・パプリカ赤・かぼちゃ・梨</t>
    <phoneticPr fontId="3"/>
  </si>
  <si>
    <t>乳・卵・小麦・小麦　※32</t>
    <phoneticPr fontId="3"/>
  </si>
  <si>
    <t>かぼちゃおやき</t>
    <phoneticPr fontId="3"/>
  </si>
  <si>
    <t>鉄分強化チーズ</t>
    <phoneticPr fontId="3"/>
  </si>
  <si>
    <t>小麦粉・油・ご飯・ごま・マヨネーズ・砂糖</t>
    <phoneticPr fontId="3"/>
  </si>
  <si>
    <t>牛乳・玉子・鉄強化チーズ・納豆・秋鮭・豚肉</t>
    <phoneticPr fontId="3"/>
  </si>
  <si>
    <t>かぼちゃ・玉ねぎ・トマト・白菜・人参・なす・長ねぎ</t>
    <phoneticPr fontId="3"/>
  </si>
  <si>
    <t>乳・卵・小麦</t>
    <phoneticPr fontId="3"/>
  </si>
  <si>
    <t>おとうふおからドーナッツ</t>
    <phoneticPr fontId="3"/>
  </si>
  <si>
    <t>ホットケーキミックス・油・砂糖・ご飯・片栗粉・じゃが芋・花ふ</t>
    <phoneticPr fontId="3"/>
  </si>
  <si>
    <t>牛乳・おから・豆腐・玉子・鶏肉・油揚げ</t>
    <phoneticPr fontId="3"/>
  </si>
  <si>
    <t>レーズン・生姜・青のり・人参・切干大根・枝豆・ほうれん草</t>
    <phoneticPr fontId="3"/>
  </si>
  <si>
    <t>乳・小麦　※3・卵・小麦</t>
    <phoneticPr fontId="3"/>
  </si>
  <si>
    <t>さけおにぎり</t>
    <phoneticPr fontId="3"/>
  </si>
  <si>
    <t>ご飯・うどん・天かす・砂糖・さつま芋・ごま油</t>
    <phoneticPr fontId="3"/>
  </si>
  <si>
    <t>牛乳・秋鮭・油揚げ・玉子・豚肉</t>
    <phoneticPr fontId="3"/>
  </si>
  <si>
    <t>コーン・青のり・大根・きゅうり・人参・グレープフルーツ</t>
    <phoneticPr fontId="3"/>
  </si>
  <si>
    <t>乳・小麦　※14・小麦・卵</t>
    <phoneticPr fontId="3"/>
  </si>
  <si>
    <t>キャロット蒸しパン</t>
    <phoneticPr fontId="3"/>
  </si>
  <si>
    <t>ホットケーキミックス・ご飯・油・砂糖・ごま油・花ふ</t>
    <phoneticPr fontId="3"/>
  </si>
  <si>
    <t>牛乳・チーズ・豆腐・豚肉・玉子</t>
    <phoneticPr fontId="3"/>
  </si>
  <si>
    <t>人参・長ねぎ・グリンピース・大根・きくらげ・ワカメ</t>
    <phoneticPr fontId="3"/>
  </si>
  <si>
    <t>乳・小麦　※3・卵・小麦</t>
    <phoneticPr fontId="3"/>
  </si>
  <si>
    <t>お好み焼き</t>
    <phoneticPr fontId="3"/>
  </si>
  <si>
    <t>天かす・小麦粉・油・マヨネーズ・ご飯・バター・じゃが芋・砂糖</t>
    <phoneticPr fontId="3"/>
  </si>
  <si>
    <t>牛乳・素干しエビ・粉豆腐・花かつお・カラスカレイ・鶏肉・油揚げ</t>
    <phoneticPr fontId="3"/>
  </si>
  <si>
    <t>キャベツ・ほうれん草・コーン・人参・玉ねぎ・バナナ</t>
    <phoneticPr fontId="3"/>
  </si>
  <si>
    <t>乳・えび　※35・小麦・卵</t>
    <phoneticPr fontId="3"/>
  </si>
  <si>
    <t>かぼちゃもち</t>
    <phoneticPr fontId="3"/>
  </si>
  <si>
    <t>鉄強化ピーチゼリー</t>
    <phoneticPr fontId="3"/>
  </si>
  <si>
    <t>ごま・片栗粉・砂糖・Feすりおろしピーチゼリー・ご飯・ごま油・こんにゃく・油</t>
    <phoneticPr fontId="3"/>
  </si>
  <si>
    <t>牛乳・鶏肉・大豆</t>
    <phoneticPr fontId="3"/>
  </si>
  <si>
    <t>かぼちゃ・ブロッコリー・人参・ごぼう・インゲン・キャベツ・ワカメ</t>
    <phoneticPr fontId="3"/>
  </si>
  <si>
    <t>乳・小麦</t>
    <phoneticPr fontId="3"/>
  </si>
  <si>
    <t>米粉のパンケーキ</t>
    <phoneticPr fontId="3"/>
  </si>
  <si>
    <t>米粉・砂糖・油・ご飯・片栗粉</t>
    <phoneticPr fontId="3"/>
  </si>
  <si>
    <t>牛乳・無調整豆乳・きな粉・シロイトタラ・玉子</t>
    <phoneticPr fontId="3"/>
  </si>
  <si>
    <t>乳・なし ※28・なし　※18・小麦・卵</t>
    <phoneticPr fontId="3"/>
  </si>
  <si>
    <t>中華おこわ風炊き込みごはん</t>
    <phoneticPr fontId="3"/>
  </si>
  <si>
    <t>ご飯・ごま油・ソーメン・砂糖・さつま芋</t>
    <phoneticPr fontId="3"/>
  </si>
  <si>
    <t>牛乳・素干しエビ・豚肉・玉子・絹厚揚げ</t>
    <phoneticPr fontId="3"/>
  </si>
  <si>
    <t>ごぼう・人参・キャベツ・オクラ・黄桃缶</t>
    <phoneticPr fontId="3"/>
  </si>
  <si>
    <t>乳・えび　※35・小麦・小麦　※14・卵</t>
    <phoneticPr fontId="3"/>
  </si>
  <si>
    <t>コーンパン</t>
    <phoneticPr fontId="3"/>
  </si>
  <si>
    <t>ホットケーキミックス・ご飯・砂糖・片栗粉・油</t>
    <phoneticPr fontId="3"/>
  </si>
  <si>
    <t>牛乳・玉子・カレイ・鶏レバー・油揚げ</t>
    <phoneticPr fontId="3"/>
  </si>
  <si>
    <t>コーン・生姜・大根・人参・玉ねぎ・インゲン・ほうれん草</t>
    <phoneticPr fontId="3"/>
  </si>
  <si>
    <t>乳・小麦　※3・卵・小麦</t>
    <phoneticPr fontId="3"/>
  </si>
  <si>
    <t>豆乳菓子きなこがけ</t>
    <phoneticPr fontId="3"/>
  </si>
  <si>
    <t>カルシウムクッキー</t>
    <phoneticPr fontId="3"/>
  </si>
  <si>
    <t>片栗粉・砂糖・カルソフトクッキー・ご飯・油・じゃが芋・マヨネーズ</t>
    <phoneticPr fontId="3"/>
  </si>
  <si>
    <t>牛乳・無調整豆乳・きな粉・鶏肉・大豆</t>
    <phoneticPr fontId="3"/>
  </si>
  <si>
    <t>乳・卵・小麦</t>
    <phoneticPr fontId="3"/>
  </si>
  <si>
    <t>フルーツ（白桃缶）</t>
  </si>
  <si>
    <t>いももち</t>
    <phoneticPr fontId="3"/>
  </si>
  <si>
    <t>フルーツ（白桃缶）</t>
    <phoneticPr fontId="3"/>
  </si>
  <si>
    <t>じゃが芋・片栗粉・油・砂糖・ご飯・ごま</t>
    <phoneticPr fontId="3"/>
  </si>
  <si>
    <t>牛乳・豚肉</t>
    <phoneticPr fontId="3"/>
  </si>
  <si>
    <t>青のり・白桃缶・玉ねぎ・ブロッコリー・かぼちゃ・白菜・ワカメ</t>
    <phoneticPr fontId="3"/>
  </si>
  <si>
    <t>乳・小麦</t>
    <phoneticPr fontId="3"/>
  </si>
  <si>
    <t>小麦粉・砂糖・ご飯・油・ごま・花ふ</t>
    <phoneticPr fontId="3"/>
  </si>
  <si>
    <t>牛乳・無調整豆乳・茹小豆缶・スケソウタラ・豚肉</t>
    <phoneticPr fontId="3"/>
  </si>
  <si>
    <t>牛乳・きな粉・豚肉</t>
    <phoneticPr fontId="3"/>
  </si>
  <si>
    <t>ご飯・砂糖・マヨネーズ・中華めん・油・ホットケーキミックス・バター</t>
    <phoneticPr fontId="3"/>
  </si>
  <si>
    <t>牛乳・ツナフレーク缶・竹輪・ウインナー</t>
    <phoneticPr fontId="3"/>
  </si>
  <si>
    <t>水菜・のり・玉ねぎ・人参・キャベツ・青のり・きゅうり・とうもろこし</t>
    <phoneticPr fontId="3"/>
  </si>
  <si>
    <t>乳・卵・小麦・お問合せ下さい・小麦　※32・小麦　※3</t>
    <phoneticPr fontId="3"/>
  </si>
  <si>
    <t>牛乳</t>
    <phoneticPr fontId="3"/>
  </si>
  <si>
    <t>牛乳・玉子・鉄強化チーズ・納豆・秋鮭・豚肉</t>
    <phoneticPr fontId="3"/>
  </si>
  <si>
    <t>かぼちゃ・玉ねぎ・トマト・白菜・人参・なす・長ねぎ</t>
    <phoneticPr fontId="3"/>
  </si>
  <si>
    <t>牛乳・秋鮭・油揚げ・玉子・豚肉</t>
    <phoneticPr fontId="3"/>
  </si>
  <si>
    <t>お好み焼き</t>
    <phoneticPr fontId="3"/>
  </si>
  <si>
    <t>乳・えび　※35・小麦・卵</t>
    <phoneticPr fontId="3"/>
  </si>
  <si>
    <t>ごま・片栗粉・砂糖・Feすりおろしピーチゼリー・ご飯・ごま油・こんにゃく・油</t>
    <phoneticPr fontId="3"/>
  </si>
  <si>
    <t>牛乳・無調整豆乳・きな粉・シロイトタラ・玉子</t>
    <phoneticPr fontId="3"/>
  </si>
  <si>
    <t>コーンパン</t>
    <phoneticPr fontId="3"/>
  </si>
  <si>
    <t>手作りプリン</t>
    <phoneticPr fontId="3"/>
  </si>
  <si>
    <t>砂糖・イチゴジャム・ご飯・油・じゃが芋・マヨネーズ</t>
    <phoneticPr fontId="3"/>
  </si>
  <si>
    <t>牛乳・玉子・鶏肉・大豆</t>
    <phoneticPr fontId="3"/>
  </si>
  <si>
    <t>乳・卵・小麦</t>
    <phoneticPr fontId="3"/>
  </si>
  <si>
    <t>フルーツ（オレンジ）</t>
    <phoneticPr fontId="3"/>
  </si>
  <si>
    <t>青のり・オレンジ・玉ねぎ・人参・なす・かぼちゃ・白菜・ワカメ</t>
    <phoneticPr fontId="3"/>
  </si>
  <si>
    <t>ツイストマカロニ・砂糖・鉄カルウエハース・ご飯・油</t>
    <phoneticPr fontId="3"/>
  </si>
  <si>
    <t>牛乳・きな粉・鶏肉・玉子・ヨーグルト</t>
    <phoneticPr fontId="3"/>
  </si>
  <si>
    <t>乳・小麦・卵</t>
    <phoneticPr fontId="3"/>
  </si>
  <si>
    <t>※28　小麦を使用した設備で製造しています。</t>
  </si>
  <si>
    <t>※35　本製品で使用しているえびは、「かに」が混ざる漁法で捕獲しています。</t>
  </si>
  <si>
    <t>夕食</t>
    <rPh sb="0" eb="2">
      <t>ユウショク</t>
    </rPh>
    <phoneticPr fontId="5"/>
  </si>
  <si>
    <t>ツナの和風スパゲティ</t>
  </si>
  <si>
    <t>お豆サラダ</t>
  </si>
  <si>
    <t>たまごスープ</t>
  </si>
  <si>
    <t>スパゲッティ・バター・油・砂糖・マヨネーズ</t>
  </si>
  <si>
    <t>ツナフレーク缶・大豆・玉子</t>
  </si>
  <si>
    <t>キャベツ・パプリカ赤・コーン・きゅうり・トマト・玉ねぎ・梨</t>
  </si>
  <si>
    <t>小麦・乳・卵</t>
  </si>
  <si>
    <t>焼き鳥風ソテー</t>
  </si>
  <si>
    <t>じゃこ和え</t>
  </si>
  <si>
    <t>ご飯・油・砂糖・じゃが芋</t>
  </si>
  <si>
    <t>鶏肉・ちりめん干し・ヨーグルト</t>
  </si>
  <si>
    <t>ピーマン・小松菜・人参・長ねぎ</t>
  </si>
  <si>
    <t>小麦・なし　※15・乳</t>
  </si>
  <si>
    <t>黄金カレイの竜田揚げ</t>
  </si>
  <si>
    <t>ひじきの煮物</t>
  </si>
  <si>
    <t>ご飯・具だくさん汁</t>
  </si>
  <si>
    <t>ご飯・片栗粉・油・ごま油・砂糖</t>
  </si>
  <si>
    <t>カレイ・大豆・豆腐・油揚げ</t>
  </si>
  <si>
    <t>キャベツ・トマト・ひじき・人参・インゲン・大根・水菜</t>
  </si>
  <si>
    <t>豚肉の生姜焼き</t>
  </si>
  <si>
    <t>ほうれん草とたまごのマヨサラダ</t>
  </si>
  <si>
    <t>ご飯・油・砂糖・マヨネーズ・さつま芋</t>
  </si>
  <si>
    <t>豚肉・玉子</t>
  </si>
  <si>
    <t>生姜・玉ねぎ・ピーマン・ほうれん草・人参・枝豆・ワカメ</t>
  </si>
  <si>
    <t>チキンカレー</t>
  </si>
  <si>
    <t>ツナサラダ</t>
  </si>
  <si>
    <t>ご飯・じゃが芋・油・砂糖</t>
  </si>
  <si>
    <t>鶏肉・牛乳・ツナフレーク缶</t>
  </si>
  <si>
    <t>人参・玉ねぎ・キャベツ・パプリカ赤・オレンジ</t>
  </si>
  <si>
    <t>小松菜とひじきの厚焼玉子</t>
  </si>
  <si>
    <t>鶏レバーの甘辛炒め</t>
  </si>
  <si>
    <t>フルーツ（キウイフルーツ）</t>
  </si>
  <si>
    <t>ご飯・油・砂糖・片栗粉・ごま油</t>
  </si>
  <si>
    <t>しらす干し・玉子・鶏レバー</t>
  </si>
  <si>
    <t>小松菜・ひじき・ブロッコリー・玉ねぎ・人参・大根・しめじ・キウイフルーツ</t>
  </si>
  <si>
    <t>なし※15・卵・小麦</t>
  </si>
  <si>
    <t>バンバンジー</t>
  </si>
  <si>
    <t>かぼちゃのツナ煮</t>
  </si>
  <si>
    <t>ご飯・ごま・砂糖・ごま油</t>
  </si>
  <si>
    <t>鶏肉・ツナフレーク缶</t>
  </si>
  <si>
    <t>キャベツ・トマト・かぼちゃ・とろろ昆布・長ねぎ</t>
  </si>
  <si>
    <t>なし　※18・小麦</t>
  </si>
  <si>
    <t>助宗タラのパン粉焼き</t>
  </si>
  <si>
    <t>ご飯・ビーンズスープ</t>
  </si>
  <si>
    <t>ご飯・小麦粉・マヨネーズ・パン粉・バター・砂糖・油</t>
  </si>
  <si>
    <t>スケソウタラ・大豆</t>
  </si>
  <si>
    <t>青のり・ブロッコリー・キャベツ・人参・レーズン・玉ねぎ・オレンジ</t>
  </si>
  <si>
    <t>小麦・卵・乳</t>
  </si>
  <si>
    <t>豚肉のケチャップ炒め</t>
  </si>
  <si>
    <t>高野豆腐のごま和え</t>
  </si>
  <si>
    <t>ご飯・バター・砂糖・ごま・ごま油</t>
  </si>
  <si>
    <t>豚肉・高野豆腐</t>
  </si>
  <si>
    <t>トマト・白菜・人参・しめじ・インゲン</t>
  </si>
  <si>
    <t>エビと枝豆の磯かき揚げ丼</t>
  </si>
  <si>
    <t>ナムル</t>
  </si>
  <si>
    <t>すまし汁</t>
  </si>
  <si>
    <t>ご飯・天ぷら粉・油・砂糖・ごま油・焼ふ</t>
  </si>
  <si>
    <t>エビ</t>
  </si>
  <si>
    <t>枝豆・玉ねぎ・大根・人参・とろろ昆布・キウイフルーツ</t>
  </si>
  <si>
    <t>えび・小麦　　※3・小麦</t>
  </si>
  <si>
    <t>豆腐と鶏肉のケチャップ煮</t>
  </si>
  <si>
    <t>マカロニ野菜サラダ</t>
  </si>
  <si>
    <t>ご飯・油・砂糖・片栗粉・ツイストマカロニ・マヨネーズ</t>
  </si>
  <si>
    <t>豆腐・鶏肉</t>
  </si>
  <si>
    <t>生姜・玉ねぎ・ブロッコリー・キャベツ・インゲン・人参・ほうれん草・コーン</t>
  </si>
  <si>
    <t>秋鮭のチーズ焼き</t>
  </si>
  <si>
    <t>切干大根サラダ</t>
  </si>
  <si>
    <t>ご飯・油・ごま・砂糖・マヨネーズ・じゃが芋</t>
  </si>
  <si>
    <t>秋鮭・チーズ・ツナフレーク缶</t>
  </si>
  <si>
    <t>カリフラワー・切干大根・人参・大根葉</t>
  </si>
  <si>
    <t>ふわふわ玉子の甘酢あんかけ</t>
  </si>
  <si>
    <t>ブロッコリーのおかか和え</t>
  </si>
  <si>
    <t>ご飯・油・砂糖・片栗粉</t>
  </si>
  <si>
    <t>玉子・豚肉・花かつお</t>
  </si>
  <si>
    <t>玉ねぎ・グリンピース・ブロッコリー・ピーマン・とろろ昆布・長ねぎ・白桃缶</t>
  </si>
  <si>
    <t>白糸タラのマヨネーズ焼き</t>
  </si>
  <si>
    <t>豚肉と冬瓜の甘辛煮</t>
  </si>
  <si>
    <t>ご飯・油・小麦粉・マヨネーズ・砂糖・花ふ</t>
  </si>
  <si>
    <t>シロイトタラ・豚肉</t>
  </si>
  <si>
    <t>玉ねぎ・ほうれん草・冬瓜・枝豆・大根葉</t>
  </si>
  <si>
    <t>小麦　※18・小麦・卵</t>
  </si>
  <si>
    <t>コーンスープ</t>
  </si>
  <si>
    <t>ツナフレーク缶・大豆</t>
  </si>
  <si>
    <t>キャベツ・ピーマン・アスパラ・玉ねぎ・コーン・洋なし缶</t>
  </si>
  <si>
    <t>鶏肉・ちりめん干し</t>
  </si>
  <si>
    <t>スナップエンドウ・小松菜・カリフラワー・長ねぎ・みかん缶</t>
  </si>
  <si>
    <t>小麦・なし　※15</t>
  </si>
  <si>
    <t>ご飯・片栗粉・油・砂糖・ごま油・焼ふ</t>
  </si>
  <si>
    <t>カレイ・大豆・油揚げ</t>
  </si>
  <si>
    <t>キャベツ・コーン・ひじき・ごぼう・インゲン・大根・キヌサヤ</t>
  </si>
  <si>
    <t>生姜・玉ねぎ・ブロッコリー・キャベツ・きゅうり・人参・ほうれん草・コーン</t>
  </si>
  <si>
    <t>玉ねぎ・グリンピース・ブロッコリー・人参・とろろ昆布・長ねぎ・オレンジ</t>
  </si>
  <si>
    <t>ピーマン・小松菜・人参・長ねぎ・バナナ</t>
  </si>
  <si>
    <t>※15　本製品に使用しているしらす干しの原料魚は、えび・かにが混ざる漁法で採取しています。</t>
  </si>
  <si>
    <t>離乳食</t>
    <rPh sb="0" eb="3">
      <t>リニュウショク</t>
    </rPh>
    <phoneticPr fontId="5"/>
  </si>
  <si>
    <t>曜日</t>
    <rPh sb="0" eb="2">
      <t>ヨウビ</t>
    </rPh>
    <phoneticPr fontId="5"/>
  </si>
  <si>
    <t>初期（5～6ヶ月）</t>
    <rPh sb="0" eb="2">
      <t>ショキ</t>
    </rPh>
    <rPh sb="7" eb="8">
      <t>ゲツ</t>
    </rPh>
    <phoneticPr fontId="5"/>
  </si>
  <si>
    <t>中期（7～8ヶ月）</t>
    <rPh sb="0" eb="2">
      <t>チュウキ</t>
    </rPh>
    <rPh sb="7" eb="8">
      <t>ゲツ</t>
    </rPh>
    <phoneticPr fontId="5"/>
  </si>
  <si>
    <t>後期（9～11ヶ月）</t>
    <rPh sb="0" eb="1">
      <t>ウシ</t>
    </rPh>
    <rPh sb="1" eb="2">
      <t>キ</t>
    </rPh>
    <rPh sb="8" eb="9">
      <t>ゲツ</t>
    </rPh>
    <phoneticPr fontId="5"/>
  </si>
  <si>
    <t>昼</t>
    <rPh sb="0" eb="1">
      <t>ヒル</t>
    </rPh>
    <phoneticPr fontId="5"/>
  </si>
  <si>
    <t>夕</t>
    <rPh sb="0" eb="1">
      <t>ユウ</t>
    </rPh>
    <phoneticPr fontId="5"/>
  </si>
  <si>
    <t>かゆペースト</t>
  </si>
  <si>
    <t>玉ねぎペースト</t>
  </si>
  <si>
    <t>人参ペースト</t>
  </si>
  <si>
    <t>かぼちゃペースト</t>
  </si>
  <si>
    <t>キャベツペースト</t>
  </si>
  <si>
    <t>トマトペースト</t>
  </si>
  <si>
    <t>梨ペースト</t>
  </si>
  <si>
    <t>スケソウタラペースト</t>
  </si>
  <si>
    <t>大根ペースト</t>
  </si>
  <si>
    <t>小松菜ペースト</t>
  </si>
  <si>
    <t>じゃが芋ペースト</t>
  </si>
  <si>
    <t>ブロッコリーペースト</t>
  </si>
  <si>
    <t>白菜ペースト</t>
  </si>
  <si>
    <t>ほうれん草ペースト</t>
  </si>
  <si>
    <t>さつま芋ペースト</t>
  </si>
  <si>
    <t>豆腐ペースト</t>
  </si>
  <si>
    <t>インゲンペースト</t>
  </si>
  <si>
    <t>ソーメンペースト</t>
  </si>
  <si>
    <t>カリフラワーペースト</t>
  </si>
  <si>
    <t>かゆ</t>
  </si>
  <si>
    <t>みそ汁</t>
  </si>
  <si>
    <t>スープ</t>
  </si>
  <si>
    <t>かゆペースト</t>
    <phoneticPr fontId="5"/>
  </si>
  <si>
    <t>かゆ・キャベツペースト</t>
    <phoneticPr fontId="5"/>
  </si>
  <si>
    <t>かゆ</t>
    <phoneticPr fontId="5"/>
  </si>
  <si>
    <t>玉ねぎ・白菜ペースト</t>
    <phoneticPr fontId="5"/>
  </si>
  <si>
    <t>豚肉と野菜のやわらか煮</t>
    <rPh sb="0" eb="1">
      <t>ブタ</t>
    </rPh>
    <rPh sb="1" eb="2">
      <t>ニク</t>
    </rPh>
    <rPh sb="3" eb="5">
      <t>ヤサイ</t>
    </rPh>
    <rPh sb="10" eb="11">
      <t>ニ</t>
    </rPh>
    <phoneticPr fontId="5"/>
  </si>
  <si>
    <t>野菜のトマト煮</t>
    <rPh sb="0" eb="2">
      <t>ヤサイ</t>
    </rPh>
    <rPh sb="6" eb="7">
      <t>ニ</t>
    </rPh>
    <phoneticPr fontId="5"/>
  </si>
  <si>
    <t>大豆と野菜のトマト煮</t>
    <rPh sb="0" eb="2">
      <t>ダイズ</t>
    </rPh>
    <rPh sb="3" eb="5">
      <t>ヤサイ</t>
    </rPh>
    <rPh sb="9" eb="10">
      <t>ニ</t>
    </rPh>
    <phoneticPr fontId="5"/>
  </si>
  <si>
    <t>スケソウタラのコトコト煮</t>
    <rPh sb="11" eb="12">
      <t>ニ</t>
    </rPh>
    <phoneticPr fontId="5"/>
  </si>
  <si>
    <t>鶏肉のくたくた煮</t>
    <rPh sb="0" eb="2">
      <t>トリニク</t>
    </rPh>
    <rPh sb="7" eb="8">
      <t>ニ</t>
    </rPh>
    <phoneticPr fontId="5"/>
  </si>
  <si>
    <t>かぼちゃの甘煮</t>
    <rPh sb="5" eb="6">
      <t>アマ</t>
    </rPh>
    <rPh sb="6" eb="7">
      <t>ニ</t>
    </rPh>
    <phoneticPr fontId="5"/>
  </si>
  <si>
    <t>スティック野菜・たまごスープ</t>
    <rPh sb="5" eb="7">
      <t>ヤサイ</t>
    </rPh>
    <phoneticPr fontId="5"/>
  </si>
  <si>
    <t>大根・インゲンペースト</t>
    <phoneticPr fontId="5"/>
  </si>
  <si>
    <t>カリフラワーペースト</t>
    <phoneticPr fontId="5"/>
  </si>
  <si>
    <t>豚肉と大根のトロトロ煮</t>
    <rPh sb="0" eb="2">
      <t>ブタニク</t>
    </rPh>
    <rPh sb="3" eb="5">
      <t>ダイコン</t>
    </rPh>
    <rPh sb="10" eb="11">
      <t>ニ</t>
    </rPh>
    <phoneticPr fontId="5"/>
  </si>
  <si>
    <t>サラダ</t>
    <phoneticPr fontId="5"/>
  </si>
  <si>
    <t>すまし汁</t>
    <phoneticPr fontId="5"/>
  </si>
  <si>
    <t>チンゲン菜ペースト</t>
    <rPh sb="4" eb="5">
      <t>サイ</t>
    </rPh>
    <phoneticPr fontId="5"/>
  </si>
  <si>
    <t>じゃが芋ペースト</t>
    <phoneticPr fontId="5"/>
  </si>
  <si>
    <t>みそ汁</t>
    <phoneticPr fontId="5"/>
  </si>
  <si>
    <t>玉ねぎペースト</t>
    <phoneticPr fontId="5"/>
  </si>
  <si>
    <t>豚肉のトマト煮</t>
    <rPh sb="0" eb="2">
      <t>ブタニク</t>
    </rPh>
    <rPh sb="6" eb="7">
      <t>ニ</t>
    </rPh>
    <phoneticPr fontId="5"/>
  </si>
  <si>
    <t>黄金カレイのやわらか煮</t>
    <rPh sb="10" eb="11">
      <t>ニ</t>
    </rPh>
    <phoneticPr fontId="5"/>
  </si>
  <si>
    <t>彩りサラダ</t>
    <rPh sb="0" eb="1">
      <t>イロド</t>
    </rPh>
    <phoneticPr fontId="5"/>
  </si>
  <si>
    <t>白菜のトマト煮ペースト</t>
    <rPh sb="0" eb="2">
      <t>ハクサイ</t>
    </rPh>
    <rPh sb="6" eb="7">
      <t>ニ</t>
    </rPh>
    <phoneticPr fontId="5"/>
  </si>
  <si>
    <t>キャベツペースト</t>
    <phoneticPr fontId="5"/>
  </si>
  <si>
    <t>茹で野菜</t>
    <rPh sb="0" eb="1">
      <t>ユ</t>
    </rPh>
    <rPh sb="2" eb="4">
      <t>ヤサイ</t>
    </rPh>
    <phoneticPr fontId="5"/>
  </si>
  <si>
    <t>みそ汁</t>
    <rPh sb="2" eb="3">
      <t>シル</t>
    </rPh>
    <phoneticPr fontId="5"/>
  </si>
  <si>
    <t>人参・チンゲン菜ペースト</t>
    <rPh sb="7" eb="8">
      <t>サイ</t>
    </rPh>
    <phoneticPr fontId="5"/>
  </si>
  <si>
    <t>じゃが芋ペースト・ヨーグルト</t>
    <phoneticPr fontId="5"/>
  </si>
  <si>
    <t>みそ汁・ヨーグルト</t>
    <phoneticPr fontId="5"/>
  </si>
  <si>
    <t>みそ汁・ヨーグルト</t>
    <phoneticPr fontId="5"/>
  </si>
  <si>
    <t>キヌサヤ・インゲンペースト</t>
    <phoneticPr fontId="5"/>
  </si>
  <si>
    <t>かゆ・人参ペースト</t>
    <phoneticPr fontId="5"/>
  </si>
  <si>
    <t>かゆ・トマトペースト</t>
    <phoneticPr fontId="5"/>
  </si>
  <si>
    <t>かゆ</t>
    <phoneticPr fontId="5"/>
  </si>
  <si>
    <t>かゆペースト</t>
    <phoneticPr fontId="5"/>
  </si>
  <si>
    <t>かゆ・さつま芋ペースト</t>
    <phoneticPr fontId="5"/>
  </si>
  <si>
    <t>玉ねぎペースト</t>
    <phoneticPr fontId="5"/>
  </si>
  <si>
    <t>鶏肉と玉子のふわふわ煮</t>
    <rPh sb="0" eb="2">
      <t>トリニク</t>
    </rPh>
    <rPh sb="3" eb="5">
      <t>タマゴ</t>
    </rPh>
    <rPh sb="10" eb="11">
      <t>ニ</t>
    </rPh>
    <phoneticPr fontId="5"/>
  </si>
  <si>
    <t>黄金カレイのトマト煮</t>
    <rPh sb="9" eb="10">
      <t>ニ</t>
    </rPh>
    <phoneticPr fontId="5"/>
  </si>
  <si>
    <t>人参ペースト</t>
    <rPh sb="0" eb="2">
      <t>ニンジン</t>
    </rPh>
    <phoneticPr fontId="5"/>
  </si>
  <si>
    <t>野菜のやわらか煮</t>
    <rPh sb="0" eb="2">
      <t>ヤサイ</t>
    </rPh>
    <rPh sb="7" eb="8">
      <t>ニ</t>
    </rPh>
    <phoneticPr fontId="5"/>
  </si>
  <si>
    <t>豚肉と野菜のコトコト煮</t>
    <rPh sb="0" eb="2">
      <t>ブタニク</t>
    </rPh>
    <rPh sb="3" eb="5">
      <t>ヤサイ</t>
    </rPh>
    <rPh sb="10" eb="11">
      <t>ニ</t>
    </rPh>
    <phoneticPr fontId="5"/>
  </si>
  <si>
    <t>ブロッコリー・白菜ペースト</t>
    <rPh sb="7" eb="9">
      <t>ハクサイ</t>
    </rPh>
    <phoneticPr fontId="5"/>
  </si>
  <si>
    <t>キャベツ・豆腐ペースト</t>
    <rPh sb="5" eb="7">
      <t>トウフ</t>
    </rPh>
    <phoneticPr fontId="5"/>
  </si>
  <si>
    <t>大豆と野菜のやわらか煮</t>
    <rPh sb="0" eb="2">
      <t>ダイズ</t>
    </rPh>
    <rPh sb="3" eb="5">
      <t>ヤサイ</t>
    </rPh>
    <rPh sb="10" eb="11">
      <t>ニ</t>
    </rPh>
    <phoneticPr fontId="5"/>
  </si>
  <si>
    <t>キャベツペースト</t>
    <phoneticPr fontId="5"/>
  </si>
  <si>
    <t>スティック野菜</t>
    <rPh sb="5" eb="7">
      <t>ヤサイ</t>
    </rPh>
    <phoneticPr fontId="5"/>
  </si>
  <si>
    <t>野菜の玉子とじ煮</t>
    <rPh sb="0" eb="2">
      <t>ヤサイ</t>
    </rPh>
    <rPh sb="3" eb="5">
      <t>タマゴ</t>
    </rPh>
    <rPh sb="7" eb="8">
      <t>ニ</t>
    </rPh>
    <phoneticPr fontId="5"/>
  </si>
  <si>
    <t>バナナペースト</t>
    <phoneticPr fontId="5"/>
  </si>
  <si>
    <t>人参・インゲンペースト</t>
    <phoneticPr fontId="5"/>
  </si>
  <si>
    <t>フルーツ（バナナ）</t>
    <phoneticPr fontId="5"/>
  </si>
  <si>
    <t>かゆ・人参・キャベツペースト</t>
    <phoneticPr fontId="5"/>
  </si>
  <si>
    <t>玉ねぎペースト</t>
    <rPh sb="0" eb="1">
      <t>タマ</t>
    </rPh>
    <phoneticPr fontId="5"/>
  </si>
  <si>
    <t>鶏肉と野菜のトロトロ煮</t>
    <rPh sb="0" eb="2">
      <t>トリニク</t>
    </rPh>
    <rPh sb="3" eb="5">
      <t>ヤサイ</t>
    </rPh>
    <rPh sb="10" eb="11">
      <t>ニ</t>
    </rPh>
    <phoneticPr fontId="5"/>
  </si>
  <si>
    <t>玉ねぎのミルク煮ペースト</t>
    <rPh sb="7" eb="8">
      <t>ニ</t>
    </rPh>
    <phoneticPr fontId="5"/>
  </si>
  <si>
    <t>秋鮭のトマト煮</t>
    <rPh sb="0" eb="1">
      <t>アキ</t>
    </rPh>
    <rPh sb="1" eb="2">
      <t>サケ</t>
    </rPh>
    <rPh sb="6" eb="7">
      <t>ニ</t>
    </rPh>
    <phoneticPr fontId="5"/>
  </si>
  <si>
    <t>鶏肉と野菜のミルク煮</t>
    <rPh sb="0" eb="2">
      <t>トリニク</t>
    </rPh>
    <rPh sb="3" eb="5">
      <t>ヤサイ</t>
    </rPh>
    <rPh sb="9" eb="10">
      <t>ニ</t>
    </rPh>
    <phoneticPr fontId="5"/>
  </si>
  <si>
    <t>小松菜・かぼちゃペースト</t>
    <rPh sb="0" eb="3">
      <t>コマツナ</t>
    </rPh>
    <phoneticPr fontId="5"/>
  </si>
  <si>
    <t>みそ汁</t>
    <phoneticPr fontId="5"/>
  </si>
  <si>
    <t>豚肉と白菜のやわらか煮</t>
    <rPh sb="0" eb="2">
      <t>ブタニク</t>
    </rPh>
    <rPh sb="3" eb="5">
      <t>ハクサイ</t>
    </rPh>
    <rPh sb="10" eb="11">
      <t>ニ</t>
    </rPh>
    <phoneticPr fontId="5"/>
  </si>
  <si>
    <t>梨ペースト</t>
    <rPh sb="0" eb="1">
      <t>ナシ</t>
    </rPh>
    <phoneticPr fontId="5"/>
  </si>
  <si>
    <t>フルーツ（梨）</t>
    <rPh sb="5" eb="6">
      <t>ナシ</t>
    </rPh>
    <phoneticPr fontId="5"/>
  </si>
  <si>
    <t>オレンジ</t>
    <phoneticPr fontId="5"/>
  </si>
  <si>
    <t>フルーツ（オレンジ）</t>
    <phoneticPr fontId="5"/>
  </si>
  <si>
    <t>かゆ・玉ねぎペースト</t>
    <phoneticPr fontId="5"/>
  </si>
  <si>
    <t>玉ねぎ・大根ペースト</t>
    <phoneticPr fontId="5"/>
  </si>
  <si>
    <t>鶏肉のコトコト煮</t>
    <rPh sb="0" eb="2">
      <t>トリニク</t>
    </rPh>
    <rPh sb="7" eb="8">
      <t>ニ</t>
    </rPh>
    <phoneticPr fontId="5"/>
  </si>
  <si>
    <t>野菜としらすの玉子とじ</t>
    <rPh sb="0" eb="2">
      <t>ヤサイ</t>
    </rPh>
    <rPh sb="7" eb="9">
      <t>タマゴ</t>
    </rPh>
    <phoneticPr fontId="5"/>
  </si>
  <si>
    <t>しらす干し・小松菜ペースト</t>
    <rPh sb="6" eb="9">
      <t>コマツナ</t>
    </rPh>
    <phoneticPr fontId="5"/>
  </si>
  <si>
    <t>すまし汁</t>
    <phoneticPr fontId="5"/>
  </si>
  <si>
    <t>鶏レバーと野菜のやわらか煮</t>
    <rPh sb="0" eb="1">
      <t>トリ</t>
    </rPh>
    <rPh sb="5" eb="7">
      <t>ヤサイ</t>
    </rPh>
    <rPh sb="12" eb="13">
      <t>ニ</t>
    </rPh>
    <phoneticPr fontId="5"/>
  </si>
  <si>
    <t>みそ汁・フルーツ（キウイフルーツ）</t>
    <phoneticPr fontId="5"/>
  </si>
  <si>
    <t>うどんペースト</t>
    <phoneticPr fontId="5"/>
  </si>
  <si>
    <t>うどんの玉子とじ煮</t>
    <rPh sb="4" eb="6">
      <t>タマゴ</t>
    </rPh>
    <rPh sb="8" eb="9">
      <t>ニ</t>
    </rPh>
    <phoneticPr fontId="5"/>
  </si>
  <si>
    <t>鶏肉と野菜のトマト煮</t>
    <rPh sb="0" eb="2">
      <t>トリニク</t>
    </rPh>
    <rPh sb="3" eb="5">
      <t>ヤサイ</t>
    </rPh>
    <rPh sb="9" eb="10">
      <t>ニ</t>
    </rPh>
    <phoneticPr fontId="5"/>
  </si>
  <si>
    <t>さつま芋・人参ペースト</t>
    <rPh sb="3" eb="4">
      <t>イモ</t>
    </rPh>
    <rPh sb="5" eb="7">
      <t>ニンジン</t>
    </rPh>
    <phoneticPr fontId="5"/>
  </si>
  <si>
    <t>さつま芋のマッシュ</t>
    <rPh sb="3" eb="4">
      <t>イモ</t>
    </rPh>
    <phoneticPr fontId="5"/>
  </si>
  <si>
    <t>かぼちゃのマッシュ</t>
    <phoneticPr fontId="5"/>
  </si>
  <si>
    <t>グレープフルーツ</t>
    <phoneticPr fontId="5"/>
  </si>
  <si>
    <t>フルーツ（グレープフルーツ）</t>
    <phoneticPr fontId="5"/>
  </si>
  <si>
    <t>スケソウタラ・玉ねぎペースト</t>
    <phoneticPr fontId="5"/>
  </si>
  <si>
    <t>豚肉と豆腐の玉子とじ</t>
    <rPh sb="0" eb="2">
      <t>ブタニク</t>
    </rPh>
    <rPh sb="3" eb="5">
      <t>トウフ</t>
    </rPh>
    <rPh sb="6" eb="8">
      <t>タマゴ</t>
    </rPh>
    <phoneticPr fontId="5"/>
  </si>
  <si>
    <t>助宗タラのやわらか煮</t>
    <rPh sb="0" eb="1">
      <t>スケ</t>
    </rPh>
    <rPh sb="1" eb="2">
      <t>ソウ</t>
    </rPh>
    <rPh sb="9" eb="10">
      <t>ニ</t>
    </rPh>
    <phoneticPr fontId="5"/>
  </si>
  <si>
    <t>ブロッコリー・キャベツペースト</t>
    <phoneticPr fontId="5"/>
  </si>
  <si>
    <t>野菜スティック</t>
    <rPh sb="0" eb="2">
      <t>ヤサイ</t>
    </rPh>
    <phoneticPr fontId="5"/>
  </si>
  <si>
    <t>かゆ・インゲンペースト</t>
    <phoneticPr fontId="5"/>
  </si>
  <si>
    <t>カラスカレイ・玉ねぎペースト</t>
    <phoneticPr fontId="5"/>
  </si>
  <si>
    <t>カラスカレイのくたくた煮</t>
    <rPh sb="11" eb="12">
      <t>ニ</t>
    </rPh>
    <phoneticPr fontId="5"/>
  </si>
  <si>
    <t>ほうれん草・じゃが芋ペースト</t>
    <rPh sb="9" eb="10">
      <t>イモ</t>
    </rPh>
    <phoneticPr fontId="5"/>
  </si>
  <si>
    <t>鶏肉と野菜のやわらか煮</t>
    <rPh sb="0" eb="2">
      <t>トリニク</t>
    </rPh>
    <rPh sb="3" eb="5">
      <t>ヤサイ</t>
    </rPh>
    <rPh sb="10" eb="11">
      <t>ニ</t>
    </rPh>
    <phoneticPr fontId="5"/>
  </si>
  <si>
    <t>高野豆腐のコトコト煮</t>
    <rPh sb="9" eb="10">
      <t>ニ</t>
    </rPh>
    <phoneticPr fontId="5"/>
  </si>
  <si>
    <t>みそ汁・フルーツ（バナナ）</t>
    <phoneticPr fontId="5"/>
  </si>
  <si>
    <t>かゆ・キャベツペースト</t>
    <phoneticPr fontId="5"/>
  </si>
  <si>
    <t>鶏ささみのトロトロ煮</t>
    <rPh sb="9" eb="10">
      <t>ニ</t>
    </rPh>
    <phoneticPr fontId="5"/>
  </si>
  <si>
    <t>野菜のコトコト煮</t>
    <rPh sb="0" eb="2">
      <t>ヤサイ</t>
    </rPh>
    <rPh sb="7" eb="8">
      <t>ニ</t>
    </rPh>
    <phoneticPr fontId="5"/>
  </si>
  <si>
    <t>サラダ</t>
    <phoneticPr fontId="5"/>
  </si>
  <si>
    <t>大豆のサラダ</t>
    <rPh sb="0" eb="2">
      <t>ダイズ</t>
    </rPh>
    <phoneticPr fontId="5"/>
  </si>
  <si>
    <t>枝豆ペースト</t>
    <rPh sb="0" eb="2">
      <t>エダマメ</t>
    </rPh>
    <phoneticPr fontId="5"/>
  </si>
  <si>
    <t>かゆ・かぼちゃペースト</t>
    <phoneticPr fontId="5"/>
  </si>
  <si>
    <t>シロイトタラペースト</t>
    <phoneticPr fontId="5"/>
  </si>
  <si>
    <t>豆腐・人参ペースト</t>
    <phoneticPr fontId="5"/>
  </si>
  <si>
    <t>白糸タラのやわらか煮</t>
    <rPh sb="9" eb="10">
      <t>ニ</t>
    </rPh>
    <phoneticPr fontId="5"/>
  </si>
  <si>
    <t>豆腐と鶏肉トロトロ煮</t>
    <rPh sb="9" eb="10">
      <t>ニ</t>
    </rPh>
    <phoneticPr fontId="5"/>
  </si>
  <si>
    <t>人参・玉ねぎペースト</t>
    <rPh sb="0" eb="2">
      <t>ニンジン</t>
    </rPh>
    <rPh sb="3" eb="4">
      <t>タマ</t>
    </rPh>
    <phoneticPr fontId="5"/>
  </si>
  <si>
    <t>玉ねぎ・ほうれん草ペースト</t>
    <phoneticPr fontId="5"/>
  </si>
  <si>
    <t>カラフルサラダ</t>
    <phoneticPr fontId="5"/>
  </si>
  <si>
    <t>すまし汁・フルーツ（オレンジ）</t>
    <phoneticPr fontId="5"/>
  </si>
  <si>
    <t>かゆ・大根葉ペースト</t>
    <phoneticPr fontId="5"/>
  </si>
  <si>
    <t>くたくたソーメンの玉子煮</t>
    <rPh sb="9" eb="11">
      <t>タマゴ</t>
    </rPh>
    <rPh sb="11" eb="12">
      <t>ニ</t>
    </rPh>
    <phoneticPr fontId="5"/>
  </si>
  <si>
    <t>コロコロサラダ</t>
    <phoneticPr fontId="5"/>
  </si>
  <si>
    <t>秋鮭のコトコト煮</t>
    <rPh sb="7" eb="8">
      <t>ニ</t>
    </rPh>
    <phoneticPr fontId="5"/>
  </si>
  <si>
    <t>蒸かし芋</t>
    <rPh sb="0" eb="1">
      <t>フ</t>
    </rPh>
    <rPh sb="3" eb="4">
      <t>イモ</t>
    </rPh>
    <phoneticPr fontId="5"/>
  </si>
  <si>
    <t>かゆ・ほうれん草ペースト</t>
    <phoneticPr fontId="5"/>
  </si>
  <si>
    <t>黄金カレイと野菜のコトコト煮</t>
    <rPh sb="6" eb="8">
      <t>ヤサイ</t>
    </rPh>
    <rPh sb="13" eb="14">
      <t>ニ</t>
    </rPh>
    <phoneticPr fontId="5"/>
  </si>
  <si>
    <t>豚肉と玉子のふわふわ煮</t>
    <rPh sb="0" eb="2">
      <t>ブタニク</t>
    </rPh>
    <rPh sb="3" eb="5">
      <t>タマゴ</t>
    </rPh>
    <rPh sb="10" eb="11">
      <t>ニ</t>
    </rPh>
    <phoneticPr fontId="5"/>
  </si>
  <si>
    <t>人参・玉ねぎペースト</t>
    <rPh sb="3" eb="4">
      <t>タマ</t>
    </rPh>
    <phoneticPr fontId="5"/>
  </si>
  <si>
    <t>鶏レバーと野菜のやらか煮</t>
    <rPh sb="0" eb="1">
      <t>トリ</t>
    </rPh>
    <rPh sb="5" eb="7">
      <t>ヤサイ</t>
    </rPh>
    <rPh sb="11" eb="12">
      <t>ニ</t>
    </rPh>
    <phoneticPr fontId="5"/>
  </si>
  <si>
    <t>かゆ・じゃが芋ペースト</t>
  </si>
  <si>
    <t>シロイトタラ・冬瓜ペースト</t>
    <rPh sb="7" eb="9">
      <t>トウガン</t>
    </rPh>
    <phoneticPr fontId="5"/>
  </si>
  <si>
    <t>鶏ささみと野菜のトマト煮</t>
  </si>
  <si>
    <t>白糸タラと野菜のくたくた煮</t>
    <rPh sb="5" eb="7">
      <t>ヤサイ</t>
    </rPh>
    <rPh sb="12" eb="13">
      <t>ニ</t>
    </rPh>
    <phoneticPr fontId="5"/>
  </si>
  <si>
    <t>小松菜のトマト煮ペースト</t>
    <rPh sb="0" eb="3">
      <t>コマツナ</t>
    </rPh>
    <rPh sb="7" eb="8">
      <t>ニ</t>
    </rPh>
    <phoneticPr fontId="5"/>
  </si>
  <si>
    <t>玉ねぎ・枝豆ペースト</t>
    <rPh sb="4" eb="6">
      <t>エダマメ</t>
    </rPh>
    <phoneticPr fontId="5"/>
  </si>
  <si>
    <t>マッシュポテト</t>
  </si>
  <si>
    <t>豚肉と野菜のほっくり煮</t>
    <rPh sb="0" eb="2">
      <t>ブタニク</t>
    </rPh>
    <rPh sb="3" eb="5">
      <t>ヤサイ</t>
    </rPh>
    <rPh sb="10" eb="11">
      <t>ニ</t>
    </rPh>
    <phoneticPr fontId="5"/>
  </si>
  <si>
    <t>カリフラワーペースト・グレープフルーツ</t>
    <phoneticPr fontId="5"/>
  </si>
  <si>
    <t>ほうれん草ペースト</t>
    <phoneticPr fontId="5"/>
  </si>
  <si>
    <t>スープ・フルーツ（グレープフルーツ）</t>
    <phoneticPr fontId="5"/>
  </si>
  <si>
    <t>大豆スープ・フルーツ（グレープフルーツ）</t>
    <rPh sb="0" eb="2">
      <t>ダイズ</t>
    </rPh>
    <phoneticPr fontId="5"/>
  </si>
  <si>
    <t>玉ねぎ・白菜ペースト</t>
    <phoneticPr fontId="5"/>
  </si>
  <si>
    <t>カリフラワーペースト</t>
    <phoneticPr fontId="5"/>
  </si>
  <si>
    <t>スープ</t>
    <phoneticPr fontId="5"/>
  </si>
  <si>
    <t>大豆スープ</t>
    <rPh sb="0" eb="2">
      <t>ダイズ</t>
    </rPh>
    <phoneticPr fontId="5"/>
  </si>
  <si>
    <t>大豆と野菜のコトコト煮</t>
    <rPh sb="0" eb="2">
      <t>ダイズ</t>
    </rPh>
    <rPh sb="3" eb="5">
      <t>ヤサイ</t>
    </rPh>
    <rPh sb="10" eb="11">
      <t>ニ</t>
    </rPh>
    <phoneticPr fontId="5"/>
  </si>
  <si>
    <t>ブロッコリーペースト</t>
    <phoneticPr fontId="5"/>
  </si>
  <si>
    <t>茹でアスパラ</t>
    <rPh sb="0" eb="1">
      <t>ユ</t>
    </rPh>
    <phoneticPr fontId="5"/>
  </si>
  <si>
    <t>じゃが芋ペースト・バナナペースト</t>
    <phoneticPr fontId="5"/>
  </si>
  <si>
    <t>ヨーグルト</t>
    <phoneticPr fontId="5"/>
  </si>
  <si>
    <t>スープ・フルーツ（オレンジ）</t>
    <phoneticPr fontId="5"/>
  </si>
  <si>
    <t>スープ・フルーツ（オレンジ）</t>
    <phoneticPr fontId="5"/>
  </si>
  <si>
    <t>ブロッコリー・インゲンペースト</t>
    <phoneticPr fontId="3"/>
  </si>
  <si>
    <t>野菜のやらか煮</t>
    <rPh sb="0" eb="2">
      <t>ヤサイ</t>
    </rPh>
    <rPh sb="6" eb="7">
      <t>ニ</t>
    </rPh>
    <phoneticPr fontId="5"/>
  </si>
  <si>
    <t>みそ汁</t>
    <rPh sb="2" eb="3">
      <t>シル</t>
    </rPh>
    <phoneticPr fontId="3"/>
  </si>
  <si>
    <t>玉ねぎペースト</t>
    <rPh sb="0" eb="1">
      <t>タマ</t>
    </rPh>
    <phoneticPr fontId="3"/>
  </si>
  <si>
    <t>タコさんライス・みそ汁</t>
    <phoneticPr fontId="3"/>
  </si>
  <si>
    <t>鉄分強化！ふりかけごはん</t>
    <phoneticPr fontId="3"/>
  </si>
  <si>
    <t>すまし汁・フルーツ（洋梨缶）</t>
    <phoneticPr fontId="3"/>
  </si>
  <si>
    <t>すまし汁・フルーツ（オレンジ）</t>
    <phoneticPr fontId="3"/>
  </si>
  <si>
    <t>ソース焼きそば</t>
    <phoneticPr fontId="3"/>
  </si>
  <si>
    <t>イベント献立</t>
    <rPh sb="4" eb="6">
      <t>コンダテ</t>
    </rPh>
    <phoneticPr fontId="5"/>
  </si>
  <si>
    <t>4
金</t>
    <rPh sb="2" eb="3">
      <t>キン</t>
    </rPh>
    <phoneticPr fontId="5"/>
  </si>
  <si>
    <t>縁日献立</t>
    <rPh sb="0" eb="2">
      <t>エンニチ</t>
    </rPh>
    <rPh sb="2" eb="4">
      <t>コンダテ</t>
    </rPh>
    <phoneticPr fontId="5"/>
  </si>
  <si>
    <t>18
金</t>
    <rPh sb="3" eb="4">
      <t>キン</t>
    </rPh>
    <phoneticPr fontId="5"/>
  </si>
  <si>
    <t>ビーンズスープ・フルーツ（オレンジ）</t>
    <phoneticPr fontId="5"/>
  </si>
  <si>
    <t>ビーンズスープ・フルーツ（オレンジ）</t>
    <phoneticPr fontId="5"/>
  </si>
  <si>
    <t>kcal</t>
    <phoneticPr fontId="5"/>
  </si>
  <si>
    <t>ｇ</t>
    <phoneticPr fontId="5"/>
  </si>
  <si>
    <t>g</t>
    <phoneticPr fontId="5"/>
  </si>
  <si>
    <t>ｇ</t>
    <phoneticPr fontId="5"/>
  </si>
  <si>
    <t>g</t>
    <phoneticPr fontId="5"/>
  </si>
  <si>
    <t>kcal</t>
    <phoneticPr fontId="5"/>
  </si>
  <si>
    <t>豚肉の野菜炒め</t>
    <rPh sb="3" eb="5">
      <t>ヤサイ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</si>
</sst>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14" x14ac:knownFonts="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b/>
      <sz val="11"/>
      <name val="ＭＳ Ｐ明朝"/>
      <family val="1"/>
      <charset val="128"/>
    </font>
    <font>
      <sz val="6"/>
      <name val="ＭＳ Ｐゴシック"/>
      <family val="3"/>
      <charset val="128"/>
    </font>
    <font>
      <b/>
      <sz val="18"/>
      <name val="ＭＳ Ｐ明朝"/>
      <family val="1"/>
      <charset val="128"/>
    </font>
    <font>
      <b/>
      <sz val="36"/>
      <name val="ＭＳ Ｐ明朝"/>
      <family val="1"/>
      <charset val="128"/>
    </font>
    <font>
      <sz val="5"/>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b/>
      <sz val="12"/>
      <name val="ＭＳ Ｐ明朝"/>
      <family val="1"/>
      <charset val="128"/>
    </font>
  </fonts>
  <fills count="11">
    <fill>
      <patternFill patternType="none"/>
    </fill>
    <fill>
      <patternFill patternType="gray125"/>
    </fill>
    <fill>
      <patternFill patternType="solid">
        <fgColor indexed="43"/>
        <bgColor indexed="64"/>
      </patternFill>
    </fill>
    <fill>
      <patternFill patternType="solid">
        <fgColor indexed="29"/>
        <bgColor indexed="64"/>
      </patternFill>
    </fill>
    <fill>
      <patternFill patternType="solid">
        <fgColor indexed="42"/>
        <bgColor indexed="64"/>
      </patternFill>
    </fill>
    <fill>
      <patternFill patternType="solid">
        <fgColor rgb="FFFFD5FF"/>
        <bgColor indexed="64"/>
      </patternFill>
    </fill>
    <fill>
      <patternFill patternType="solid">
        <fgColor rgb="FFCDF2FF"/>
        <bgColor indexed="64"/>
      </patternFill>
    </fill>
    <fill>
      <patternFill patternType="solid">
        <fgColor rgb="FFFFFFA7"/>
        <bgColor indexed="64"/>
      </patternFill>
    </fill>
    <fill>
      <patternFill patternType="solid">
        <fgColor rgb="FFC2FFAF"/>
        <bgColor indexed="64"/>
      </patternFill>
    </fill>
    <fill>
      <patternFill patternType="solid">
        <fgColor rgb="FFFFE2A7"/>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55"/>
      </bottom>
      <diagonal/>
    </border>
    <border>
      <left style="thin">
        <color indexed="64"/>
      </left>
      <right/>
      <top/>
      <bottom/>
      <diagonal/>
    </border>
    <border>
      <left style="thin">
        <color indexed="64"/>
      </left>
      <right style="thin">
        <color indexed="64"/>
      </right>
      <top/>
      <bottom style="thin">
        <color indexed="23"/>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55"/>
      </top>
      <bottom/>
      <diagonal/>
    </border>
    <border>
      <left style="thin">
        <color indexed="64"/>
      </left>
      <right style="thin">
        <color indexed="64"/>
      </right>
      <top style="thin">
        <color indexed="23"/>
      </top>
      <bottom/>
      <diagonal/>
    </border>
    <border>
      <left style="thin">
        <color indexed="64"/>
      </left>
      <right style="thin">
        <color indexed="64"/>
      </right>
      <top style="thin">
        <color indexed="64"/>
      </top>
      <bottom style="thin">
        <color indexed="55"/>
      </bottom>
      <diagonal/>
    </border>
    <border>
      <left style="thin">
        <color indexed="64"/>
      </left>
      <right/>
      <top style="thin">
        <color indexed="64"/>
      </top>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55"/>
      </top>
      <bottom style="thin">
        <color indexed="64"/>
      </bottom>
      <diagonal/>
    </border>
    <border>
      <left style="thin">
        <color indexed="64"/>
      </left>
      <right/>
      <top/>
      <bottom style="thin">
        <color indexed="64"/>
      </bottom>
      <diagonal/>
    </border>
    <border>
      <left style="thin">
        <color indexed="64"/>
      </left>
      <right style="thin">
        <color indexed="64"/>
      </right>
      <top style="thin">
        <color indexed="23"/>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53">
    <xf numFmtId="0" fontId="0" fillId="0" borderId="0" xfId="0">
      <alignment vertical="center"/>
    </xf>
    <xf numFmtId="0" fontId="2" fillId="0" borderId="0" xfId="1" applyFont="1" applyFill="1" applyAlignment="1">
      <alignment horizontal="center" vertical="center"/>
    </xf>
    <xf numFmtId="0" fontId="2" fillId="0" borderId="0" xfId="1" applyFont="1" applyFill="1">
      <alignment vertical="center"/>
    </xf>
    <xf numFmtId="176" fontId="2" fillId="0" borderId="0" xfId="1" applyNumberFormat="1" applyFont="1" applyFill="1">
      <alignment vertical="center"/>
    </xf>
    <xf numFmtId="0" fontId="2" fillId="0" borderId="0" xfId="1" applyFont="1" applyFill="1" applyBorder="1">
      <alignment vertical="center"/>
    </xf>
    <xf numFmtId="0" fontId="2" fillId="0" borderId="1" xfId="1" applyFont="1" applyFill="1" applyBorder="1" applyAlignment="1">
      <alignment horizontal="center" vertical="center"/>
    </xf>
    <xf numFmtId="0" fontId="2" fillId="0" borderId="1" xfId="2" applyFont="1" applyFill="1" applyBorder="1" applyAlignment="1">
      <alignment vertical="center"/>
    </xf>
    <xf numFmtId="0" fontId="2" fillId="0" borderId="1"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9" fillId="0" borderId="2" xfId="1" applyFont="1" applyFill="1" applyBorder="1">
      <alignment vertical="center"/>
    </xf>
    <xf numFmtId="0" fontId="10" fillId="0" borderId="1" xfId="1" applyFont="1" applyFill="1" applyBorder="1" applyAlignment="1">
      <alignment horizontal="left" vertical="top" wrapText="1"/>
    </xf>
    <xf numFmtId="177" fontId="9" fillId="0" borderId="2" xfId="1" applyNumberFormat="1" applyFont="1" applyFill="1" applyBorder="1">
      <alignment vertical="center"/>
    </xf>
    <xf numFmtId="0" fontId="9" fillId="0" borderId="2" xfId="1" applyFont="1" applyFill="1" applyBorder="1" applyAlignment="1">
      <alignment horizontal="left" vertical="center"/>
    </xf>
    <xf numFmtId="0" fontId="9" fillId="0" borderId="0" xfId="1" applyFont="1" applyFill="1" applyBorder="1" applyAlignment="1">
      <alignment horizontal="left" vertical="center"/>
    </xf>
    <xf numFmtId="0" fontId="9" fillId="0" borderId="3" xfId="1" applyFont="1" applyFill="1" applyBorder="1">
      <alignment vertical="center"/>
    </xf>
    <xf numFmtId="176" fontId="9" fillId="0" borderId="3" xfId="1" applyNumberFormat="1" applyFont="1" applyFill="1" applyBorder="1">
      <alignment vertical="center"/>
    </xf>
    <xf numFmtId="0" fontId="9" fillId="0" borderId="3" xfId="1" applyFont="1" applyFill="1" applyBorder="1" applyAlignment="1">
      <alignment vertical="center"/>
    </xf>
    <xf numFmtId="0" fontId="9" fillId="0" borderId="0" xfId="1" applyFont="1" applyFill="1" applyBorder="1" applyAlignment="1">
      <alignment vertical="center"/>
    </xf>
    <xf numFmtId="0" fontId="9" fillId="0" borderId="4" xfId="1" applyFont="1" applyFill="1" applyBorder="1">
      <alignment vertical="center"/>
    </xf>
    <xf numFmtId="176" fontId="9" fillId="0" borderId="4" xfId="1" applyNumberFormat="1" applyFont="1" applyFill="1" applyBorder="1">
      <alignment vertical="center"/>
    </xf>
    <xf numFmtId="0" fontId="9" fillId="0" borderId="4" xfId="1" applyFont="1" applyFill="1" applyBorder="1" applyAlignment="1">
      <alignment vertical="center"/>
    </xf>
    <xf numFmtId="0" fontId="9" fillId="0" borderId="0" xfId="1" applyFont="1" applyFill="1" applyBorder="1">
      <alignment vertical="center"/>
    </xf>
    <xf numFmtId="0" fontId="11" fillId="0" borderId="1" xfId="1" applyFont="1" applyFill="1" applyBorder="1" applyAlignment="1">
      <alignment horizontal="left" vertical="top" wrapText="1"/>
    </xf>
    <xf numFmtId="0" fontId="9" fillId="0" borderId="1" xfId="1" applyFont="1" applyFill="1" applyBorder="1" applyAlignment="1">
      <alignment horizontal="center" vertical="center" shrinkToFit="1"/>
    </xf>
    <xf numFmtId="0" fontId="2" fillId="0" borderId="0" xfId="1" applyFont="1" applyFill="1" applyBorder="1" applyAlignment="1">
      <alignment vertical="center"/>
    </xf>
    <xf numFmtId="0" fontId="10" fillId="0" borderId="1" xfId="1" applyFont="1" applyBorder="1" applyAlignment="1">
      <alignment horizontal="left" vertical="top" wrapText="1"/>
    </xf>
    <xf numFmtId="0" fontId="9" fillId="0" borderId="1" xfId="1" applyFont="1" applyFill="1" applyBorder="1" applyAlignment="1">
      <alignment horizontal="center" vertical="center"/>
    </xf>
    <xf numFmtId="0" fontId="2" fillId="0" borderId="0"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7" xfId="1" applyFont="1" applyFill="1" applyBorder="1">
      <alignment vertical="center"/>
    </xf>
    <xf numFmtId="0" fontId="9" fillId="0" borderId="1" xfId="2" applyFont="1" applyFill="1" applyBorder="1" applyAlignment="1">
      <alignment horizontal="center" vertical="center" shrinkToFit="1"/>
    </xf>
    <xf numFmtId="177" fontId="9" fillId="0" borderId="1" xfId="1" applyNumberFormat="1" applyFont="1" applyFill="1" applyBorder="1" applyAlignment="1">
      <alignment horizontal="center" vertical="center"/>
    </xf>
    <xf numFmtId="176" fontId="9" fillId="0" borderId="1" xfId="1" applyNumberFormat="1" applyFont="1" applyFill="1" applyBorder="1" applyAlignment="1">
      <alignment horizontal="center" vertical="center"/>
    </xf>
    <xf numFmtId="176" fontId="2" fillId="0" borderId="0" xfId="1" applyNumberFormat="1" applyFont="1" applyFill="1" applyBorder="1" applyAlignment="1">
      <alignment vertical="center"/>
    </xf>
    <xf numFmtId="176" fontId="2" fillId="0" borderId="0" xfId="1" applyNumberFormat="1" applyFont="1" applyFill="1" applyBorder="1">
      <alignment vertical="center"/>
    </xf>
    <xf numFmtId="0" fontId="2" fillId="0" borderId="8" xfId="1" applyFont="1" applyFill="1" applyBorder="1" applyAlignment="1">
      <alignment horizontal="center" vertical="center"/>
    </xf>
    <xf numFmtId="0" fontId="2" fillId="0" borderId="8" xfId="1" applyFont="1" applyFill="1" applyBorder="1">
      <alignment vertical="center"/>
    </xf>
    <xf numFmtId="0" fontId="2" fillId="0" borderId="8" xfId="1" applyFont="1" applyFill="1" applyBorder="1" applyAlignment="1">
      <alignment horizontal="center" vertical="center" shrinkToFit="1"/>
    </xf>
    <xf numFmtId="177" fontId="2" fillId="0" borderId="8"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0" fontId="9" fillId="0" borderId="0" xfId="2" applyFont="1" applyFill="1" applyBorder="1" applyAlignment="1">
      <alignment vertical="center"/>
    </xf>
    <xf numFmtId="0" fontId="9" fillId="0" borderId="0" xfId="1" applyFont="1" applyFill="1" applyBorder="1" applyAlignment="1">
      <alignment horizontal="center" vertical="center"/>
    </xf>
    <xf numFmtId="0" fontId="9" fillId="0" borderId="0" xfId="1" applyFont="1" applyFill="1" applyBorder="1" applyAlignment="1">
      <alignment horizontal="left" vertical="top"/>
    </xf>
    <xf numFmtId="176" fontId="9" fillId="0" borderId="0" xfId="1" applyNumberFormat="1" applyFont="1" applyFill="1" applyBorder="1" applyAlignment="1">
      <alignment vertical="center"/>
    </xf>
    <xf numFmtId="0" fontId="2" fillId="0" borderId="0" xfId="1" applyFont="1" applyFill="1" applyBorder="1" applyAlignment="1">
      <alignment horizontal="left" vertical="center" wrapText="1"/>
    </xf>
    <xf numFmtId="0" fontId="2" fillId="0" borderId="0" xfId="1" applyFont="1" applyFill="1" applyBorder="1" applyAlignment="1">
      <alignment horizontal="left" vertical="center"/>
    </xf>
    <xf numFmtId="0" fontId="2" fillId="0" borderId="0" xfId="1" applyFont="1" applyFill="1" applyAlignment="1">
      <alignment horizontal="left" vertical="center"/>
    </xf>
    <xf numFmtId="0" fontId="2" fillId="0" borderId="1" xfId="1" applyFont="1" applyFill="1" applyBorder="1" applyAlignment="1">
      <alignment vertical="center"/>
    </xf>
    <xf numFmtId="0" fontId="9" fillId="0" borderId="2" xfId="1" applyFont="1" applyFill="1" applyBorder="1" applyAlignment="1">
      <alignment horizontal="left" vertical="top" shrinkToFit="1"/>
    </xf>
    <xf numFmtId="177" fontId="9" fillId="0" borderId="2" xfId="1" applyNumberFormat="1" applyFont="1" applyFill="1" applyBorder="1" applyAlignment="1">
      <alignment horizontal="right" vertical="center"/>
    </xf>
    <xf numFmtId="0" fontId="9" fillId="0" borderId="3" xfId="1" applyFont="1" applyFill="1" applyBorder="1" applyAlignment="1">
      <alignment horizontal="left" vertical="top" shrinkToFit="1"/>
    </xf>
    <xf numFmtId="0" fontId="9" fillId="0" borderId="4" xfId="1" applyFont="1" applyFill="1" applyBorder="1" applyAlignment="1">
      <alignment horizontal="left" vertical="top" shrinkToFit="1"/>
    </xf>
    <xf numFmtId="177" fontId="2" fillId="0" borderId="0" xfId="1" applyNumberFormat="1" applyFont="1" applyFill="1" applyBorder="1" applyAlignment="1">
      <alignment vertical="center"/>
    </xf>
    <xf numFmtId="0" fontId="2" fillId="0" borderId="0" xfId="1" applyFont="1" applyFill="1" applyBorder="1" applyAlignment="1">
      <alignment vertical="center" wrapText="1"/>
    </xf>
    <xf numFmtId="0" fontId="2" fillId="0" borderId="0" xfId="1" applyFont="1" applyFill="1" applyBorder="1" applyAlignment="1">
      <alignment vertical="top" wrapText="1"/>
    </xf>
    <xf numFmtId="0" fontId="2" fillId="0" borderId="0" xfId="1" applyFont="1" applyFill="1" applyBorder="1" applyAlignment="1">
      <alignment horizontal="left" vertical="top" wrapText="1"/>
    </xf>
    <xf numFmtId="0" fontId="9" fillId="0" borderId="1" xfId="1" applyFont="1" applyFill="1" applyBorder="1" applyAlignment="1">
      <alignment horizontal="left" vertical="top" wrapText="1"/>
    </xf>
    <xf numFmtId="0" fontId="12" fillId="0" borderId="1" xfId="1" applyFont="1" applyFill="1" applyBorder="1" applyAlignment="1">
      <alignment horizontal="left" vertical="top" wrapText="1"/>
    </xf>
    <xf numFmtId="0" fontId="9" fillId="0" borderId="2" xfId="1" applyFont="1" applyFill="1" applyBorder="1" applyAlignment="1">
      <alignment horizontal="left" vertical="top" wrapText="1"/>
    </xf>
    <xf numFmtId="0" fontId="2" fillId="0" borderId="8" xfId="1" applyFont="1" applyFill="1" applyBorder="1" applyAlignment="1">
      <alignment vertical="center"/>
    </xf>
    <xf numFmtId="0" fontId="9" fillId="0" borderId="1" xfId="1" applyFont="1" applyFill="1" applyBorder="1" applyAlignment="1">
      <alignment vertical="center"/>
    </xf>
    <xf numFmtId="0" fontId="9" fillId="0" borderId="8" xfId="1" applyFont="1" applyFill="1" applyBorder="1" applyAlignment="1">
      <alignment horizontal="center" vertical="center"/>
    </xf>
    <xf numFmtId="0" fontId="9" fillId="0" borderId="8" xfId="1" applyFont="1" applyFill="1" applyBorder="1">
      <alignment vertical="center"/>
    </xf>
    <xf numFmtId="0" fontId="9" fillId="0" borderId="8" xfId="1" applyFont="1" applyFill="1" applyBorder="1" applyAlignment="1">
      <alignment horizontal="center" vertical="center" shrinkToFit="1"/>
    </xf>
    <xf numFmtId="177" fontId="9" fillId="0" borderId="8" xfId="1" applyNumberFormat="1" applyFont="1" applyFill="1" applyBorder="1" applyAlignment="1">
      <alignment horizontal="center" vertical="center"/>
    </xf>
    <xf numFmtId="176" fontId="9" fillId="0" borderId="8" xfId="1" applyNumberFormat="1" applyFont="1" applyFill="1" applyBorder="1" applyAlignment="1">
      <alignment horizontal="center" vertical="center"/>
    </xf>
    <xf numFmtId="0" fontId="2" fillId="0" borderId="0" xfId="2" applyFont="1" applyFill="1" applyBorder="1" applyAlignment="1">
      <alignment vertical="center"/>
    </xf>
    <xf numFmtId="0" fontId="2" fillId="0" borderId="0" xfId="1" applyFont="1" applyFill="1" applyBorder="1" applyAlignment="1">
      <alignment horizontal="left" vertical="top"/>
    </xf>
    <xf numFmtId="0" fontId="2" fillId="0" borderId="0" xfId="1" applyFont="1" applyAlignment="1">
      <alignment horizontal="center" vertical="center" textRotation="255"/>
    </xf>
    <xf numFmtId="0" fontId="2" fillId="0" borderId="0" xfId="1" applyFont="1">
      <alignment vertical="center"/>
    </xf>
    <xf numFmtId="0" fontId="2" fillId="0" borderId="0" xfId="1" applyFont="1" applyAlignment="1">
      <alignment horizontal="center" vertical="center"/>
    </xf>
    <xf numFmtId="0" fontId="1" fillId="0" borderId="1" xfId="1" applyFont="1" applyBorder="1" applyAlignment="1">
      <alignment horizontal="center" vertical="center"/>
    </xf>
    <xf numFmtId="0" fontId="2" fillId="0" borderId="2" xfId="1" applyFont="1" applyFill="1" applyBorder="1" applyAlignment="1">
      <alignment horizontal="left" vertical="center" shrinkToFit="1"/>
    </xf>
    <xf numFmtId="0" fontId="2" fillId="0" borderId="17" xfId="1" applyFont="1" applyFill="1" applyBorder="1" applyAlignment="1">
      <alignment horizontal="left" vertical="center" shrinkToFit="1"/>
    </xf>
    <xf numFmtId="0" fontId="2" fillId="0" borderId="3" xfId="1" applyFont="1" applyFill="1" applyBorder="1" applyAlignment="1">
      <alignment horizontal="left" vertical="center" shrinkToFit="1"/>
    </xf>
    <xf numFmtId="0" fontId="2" fillId="0" borderId="10" xfId="1" applyFont="1" applyFill="1" applyBorder="1" applyAlignment="1">
      <alignment horizontal="left" vertical="center" shrinkToFit="1"/>
    </xf>
    <xf numFmtId="0" fontId="2" fillId="0" borderId="4" xfId="1" applyFont="1" applyFill="1" applyBorder="1" applyAlignment="1">
      <alignment horizontal="left" vertical="center" shrinkToFit="1"/>
    </xf>
    <xf numFmtId="0" fontId="2" fillId="0" borderId="20" xfId="1" applyFont="1" applyFill="1" applyBorder="1" applyAlignment="1">
      <alignment horizontal="left" vertical="center" shrinkToFit="1"/>
    </xf>
    <xf numFmtId="0" fontId="9" fillId="5" borderId="2" xfId="1" applyFont="1" applyFill="1" applyBorder="1">
      <alignment vertical="center"/>
    </xf>
    <xf numFmtId="0" fontId="9" fillId="5" borderId="2" xfId="1" applyFont="1" applyFill="1" applyBorder="1" applyAlignment="1">
      <alignment horizontal="left" vertical="center"/>
    </xf>
    <xf numFmtId="0" fontId="9" fillId="5" borderId="3" xfId="1" applyFont="1" applyFill="1" applyBorder="1">
      <alignment vertical="center"/>
    </xf>
    <xf numFmtId="0" fontId="9" fillId="6" borderId="2" xfId="1" applyFont="1" applyFill="1" applyBorder="1" applyAlignment="1">
      <alignment horizontal="left" vertical="center"/>
    </xf>
    <xf numFmtId="0" fontId="9" fillId="6" borderId="2" xfId="1" applyFont="1" applyFill="1" applyBorder="1">
      <alignment vertical="center"/>
    </xf>
    <xf numFmtId="0" fontId="9" fillId="6" borderId="2" xfId="1" applyFont="1" applyFill="1" applyBorder="1" applyAlignment="1">
      <alignment vertical="center" shrinkToFit="1"/>
    </xf>
    <xf numFmtId="0" fontId="9" fillId="7" borderId="2" xfId="1" applyFont="1" applyFill="1" applyBorder="1">
      <alignment vertical="center"/>
    </xf>
    <xf numFmtId="0" fontId="9" fillId="8" borderId="2" xfId="1" applyFont="1" applyFill="1" applyBorder="1">
      <alignment vertical="center"/>
    </xf>
    <xf numFmtId="0" fontId="9" fillId="8" borderId="2" xfId="1" applyFont="1" applyFill="1" applyBorder="1" applyAlignment="1">
      <alignment vertical="center" shrinkToFit="1"/>
    </xf>
    <xf numFmtId="0" fontId="9" fillId="9" borderId="2" xfId="1" applyFont="1" applyFill="1" applyBorder="1">
      <alignment vertical="center"/>
    </xf>
    <xf numFmtId="0" fontId="9" fillId="9" borderId="2" xfId="1" applyFont="1" applyFill="1" applyBorder="1" applyAlignment="1">
      <alignment vertical="center" shrinkToFit="1"/>
    </xf>
    <xf numFmtId="0" fontId="4" fillId="0" borderId="1" xfId="1" applyFont="1" applyFill="1" applyBorder="1" applyAlignment="1">
      <alignment horizontal="center" vertical="center" textRotation="255" shrinkToFit="1"/>
    </xf>
    <xf numFmtId="0" fontId="6" fillId="0" borderId="1" xfId="1" applyFont="1" applyFill="1" applyBorder="1" applyAlignment="1">
      <alignment horizontal="center" vertical="center" textRotation="255"/>
    </xf>
    <xf numFmtId="0" fontId="7" fillId="0" borderId="1" xfId="1" applyFont="1" applyFill="1" applyBorder="1" applyAlignment="1">
      <alignment horizontal="left" vertical="center"/>
    </xf>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2" fillId="2" borderId="1" xfId="1" applyFont="1" applyFill="1" applyBorder="1" applyAlignment="1">
      <alignment horizontal="center" wrapText="1" shrinkToFit="1"/>
    </xf>
    <xf numFmtId="0" fontId="2" fillId="3" borderId="1" xfId="1" applyFont="1" applyFill="1" applyBorder="1" applyAlignment="1">
      <alignment horizontal="center" wrapText="1" shrinkToFit="1"/>
    </xf>
    <xf numFmtId="0" fontId="2" fillId="4" borderId="1" xfId="1" applyFont="1" applyFill="1" applyBorder="1" applyAlignment="1">
      <alignment horizontal="center" wrapText="1" shrinkToFit="1"/>
    </xf>
    <xf numFmtId="0" fontId="1" fillId="0" borderId="1" xfId="1" applyBorder="1" applyAlignment="1">
      <alignment horizontal="center" wrapText="1" shrinkToFit="1"/>
    </xf>
    <xf numFmtId="0" fontId="2" fillId="0" borderId="1" xfId="2" applyFont="1" applyBorder="1" applyAlignment="1">
      <alignment horizontal="center" wrapText="1" shrinkToFit="1"/>
    </xf>
    <xf numFmtId="0" fontId="2" fillId="0" borderId="1" xfId="1" applyFont="1" applyFill="1" applyBorder="1" applyAlignment="1">
      <alignment horizontal="right" vertical="center"/>
    </xf>
    <xf numFmtId="0" fontId="9" fillId="0" borderId="1" xfId="1" applyFont="1" applyFill="1" applyBorder="1" applyAlignment="1">
      <alignment horizontal="center" vertical="center"/>
    </xf>
    <xf numFmtId="0" fontId="9" fillId="0" borderId="1" xfId="1" applyFont="1" applyFill="1" applyBorder="1" applyAlignment="1">
      <alignment vertical="center"/>
    </xf>
    <xf numFmtId="0" fontId="10" fillId="0" borderId="1" xfId="1" applyFont="1" applyFill="1" applyBorder="1" applyAlignment="1">
      <alignment horizontal="left" vertical="top" wrapText="1"/>
    </xf>
    <xf numFmtId="0" fontId="11" fillId="0" borderId="1" xfId="1" applyFont="1" applyFill="1" applyBorder="1" applyAlignment="1">
      <alignment horizontal="left" vertical="top" wrapText="1"/>
    </xf>
    <xf numFmtId="0" fontId="10" fillId="0" borderId="1" xfId="2" applyFont="1" applyFill="1" applyBorder="1" applyAlignment="1">
      <alignment horizontal="left" vertical="top" wrapText="1"/>
    </xf>
    <xf numFmtId="0" fontId="9" fillId="0" borderId="1" xfId="1" applyFont="1" applyFill="1" applyBorder="1" applyAlignment="1">
      <alignment horizontal="center" vertical="center" wrapText="1"/>
    </xf>
    <xf numFmtId="0" fontId="9" fillId="0" borderId="1" xfId="1" applyFont="1" applyFill="1" applyBorder="1" applyAlignment="1">
      <alignment horizontal="center" vertical="center" textRotation="255" shrinkToFit="1"/>
    </xf>
    <xf numFmtId="0" fontId="9" fillId="10" borderId="1" xfId="1" applyFont="1" applyFill="1" applyBorder="1" applyAlignment="1">
      <alignment horizontal="center" vertical="center" wrapText="1"/>
    </xf>
    <xf numFmtId="0" fontId="9" fillId="10" borderId="1" xfId="1" applyFont="1" applyFill="1" applyBorder="1" applyAlignment="1">
      <alignment horizontal="center" vertical="center"/>
    </xf>
    <xf numFmtId="0" fontId="9" fillId="10" borderId="1" xfId="1" applyFont="1" applyFill="1" applyBorder="1" applyAlignment="1">
      <alignment horizontal="center" vertical="center" textRotation="255" shrinkToFit="1"/>
    </xf>
    <xf numFmtId="0" fontId="9" fillId="0" borderId="1" xfId="1" applyFont="1" applyFill="1" applyBorder="1" applyAlignment="1">
      <alignment vertical="center" wrapText="1"/>
    </xf>
    <xf numFmtId="0" fontId="9" fillId="10" borderId="1" xfId="1" applyFont="1" applyFill="1" applyBorder="1" applyAlignment="1">
      <alignment vertical="center"/>
    </xf>
    <xf numFmtId="0" fontId="9" fillId="0" borderId="1" xfId="1" applyFont="1" applyFill="1" applyBorder="1" applyAlignment="1">
      <alignment horizontal="center" vertical="center" textRotation="255"/>
    </xf>
    <xf numFmtId="0" fontId="9" fillId="0" borderId="1" xfId="1" applyFont="1" applyFill="1" applyBorder="1" applyAlignment="1">
      <alignment vertical="center" textRotation="255"/>
    </xf>
    <xf numFmtId="0" fontId="11" fillId="0" borderId="1" xfId="2" applyFont="1" applyFill="1" applyBorder="1" applyAlignment="1">
      <alignment horizontal="left" vertical="top" wrapText="1"/>
    </xf>
    <xf numFmtId="0" fontId="10" fillId="0" borderId="1" xfId="1" applyFont="1" applyBorder="1" applyAlignment="1">
      <alignment horizontal="left" vertical="top" wrapText="1"/>
    </xf>
    <xf numFmtId="0" fontId="9" fillId="0" borderId="0" xfId="1" applyFont="1" applyFill="1" applyBorder="1" applyAlignment="1">
      <alignment horizontal="left" vertical="center" wrapText="1"/>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0" fontId="12" fillId="0" borderId="7" xfId="1" applyFont="1" applyBorder="1" applyAlignment="1">
      <alignment vertical="center"/>
    </xf>
    <xf numFmtId="0" fontId="2" fillId="0" borderId="1" xfId="1" applyFont="1" applyFill="1" applyBorder="1" applyAlignment="1">
      <alignment horizontal="center" vertical="center" wrapText="1" shrinkToFit="1"/>
    </xf>
    <xf numFmtId="0" fontId="9" fillId="0" borderId="1" xfId="2" applyFont="1" applyFill="1" applyBorder="1" applyAlignment="1">
      <alignment horizontal="left" vertical="top" wrapText="1"/>
    </xf>
    <xf numFmtId="0" fontId="12" fillId="0" borderId="1" xfId="2" applyFont="1" applyFill="1" applyBorder="1" applyAlignment="1">
      <alignment horizontal="left" vertical="top" wrapText="1"/>
    </xf>
    <xf numFmtId="0" fontId="12" fillId="0" borderId="6" xfId="1" applyFont="1" applyFill="1" applyBorder="1" applyAlignment="1">
      <alignment vertical="center"/>
    </xf>
    <xf numFmtId="0" fontId="9" fillId="0" borderId="1" xfId="1" applyFont="1" applyFill="1" applyBorder="1" applyAlignment="1">
      <alignment horizontal="left" vertical="top" wrapText="1"/>
    </xf>
    <xf numFmtId="0" fontId="12" fillId="0" borderId="1" xfId="1" applyFont="1" applyFill="1" applyBorder="1" applyAlignment="1">
      <alignment horizontal="left" vertical="top" wrapText="1"/>
    </xf>
    <xf numFmtId="0" fontId="9" fillId="0" borderId="2" xfId="1" applyFont="1" applyFill="1" applyBorder="1" applyAlignment="1">
      <alignment horizontal="center" vertical="center"/>
    </xf>
    <xf numFmtId="0" fontId="10" fillId="0" borderId="2" xfId="1" applyFont="1" applyFill="1" applyBorder="1" applyAlignment="1">
      <alignment horizontal="left" vertical="top" wrapText="1"/>
    </xf>
    <xf numFmtId="0" fontId="9" fillId="0" borderId="2" xfId="2" applyFont="1" applyFill="1" applyBorder="1" applyAlignment="1">
      <alignment horizontal="left" vertical="top" wrapText="1"/>
    </xf>
    <xf numFmtId="0" fontId="2" fillId="0" borderId="0" xfId="1" applyFont="1" applyFill="1" applyBorder="1" applyAlignment="1">
      <alignment horizontal="left" vertical="center" wrapText="1"/>
    </xf>
    <xf numFmtId="0" fontId="2" fillId="0" borderId="18" xfId="1" applyFont="1" applyFill="1" applyBorder="1" applyAlignment="1">
      <alignment horizontal="center" vertical="center"/>
    </xf>
    <xf numFmtId="0" fontId="2" fillId="0" borderId="13" xfId="1" applyFont="1" applyFill="1" applyBorder="1" applyAlignment="1">
      <alignment vertical="center"/>
    </xf>
    <xf numFmtId="0" fontId="2" fillId="0" borderId="21" xfId="1" applyFont="1" applyFill="1" applyBorder="1" applyAlignment="1">
      <alignment vertical="center"/>
    </xf>
    <xf numFmtId="0" fontId="2" fillId="0" borderId="13"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5" xfId="1" applyFont="1" applyFill="1" applyBorder="1" applyAlignment="1">
      <alignment vertical="center"/>
    </xf>
    <xf numFmtId="0" fontId="2" fillId="0" borderId="14"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3" xfId="1" applyFont="1" applyFill="1" applyBorder="1" applyAlignment="1">
      <alignment vertical="center"/>
    </xf>
    <xf numFmtId="0" fontId="2" fillId="0" borderId="4" xfId="1" applyFont="1" applyFill="1" applyBorder="1" applyAlignment="1">
      <alignment vertical="center"/>
    </xf>
    <xf numFmtId="0" fontId="2" fillId="0" borderId="1" xfId="1" applyFont="1" applyBorder="1" applyAlignment="1">
      <alignment horizontal="center" vertical="center" textRotation="255"/>
    </xf>
    <xf numFmtId="0" fontId="2" fillId="0" borderId="1" xfId="1" applyFont="1" applyBorder="1" applyAlignment="1">
      <alignment horizontal="center" vertical="center" shrinkToFit="1"/>
    </xf>
    <xf numFmtId="0" fontId="13" fillId="0" borderId="1" xfId="1" applyFont="1" applyBorder="1" applyAlignment="1">
      <alignment horizontal="center" vertical="center" textRotation="255"/>
    </xf>
    <xf numFmtId="0" fontId="1" fillId="0" borderId="1" xfId="1" applyFont="1" applyBorder="1" applyAlignment="1">
      <alignment horizontal="center" vertical="center" shrinkToFit="1"/>
    </xf>
  </cellXfs>
  <cellStyles count="3">
    <cellStyle name="標準" xfId="0" builtinId="0"/>
    <cellStyle name="標準 2" xfId="1"/>
    <cellStyle name="標準 2 16" xfId="2"/>
  </cellStyles>
  <dxfs count="0"/>
  <tableStyles count="0" defaultTableStyle="TableStyleMedium2" defaultPivotStyle="PivotStyleLight16"/>
  <colors>
    <mruColors>
      <color rgb="FFFFE2A7"/>
      <color rgb="FFCDF2FF"/>
      <color rgb="FFFFFFA7"/>
      <color rgb="FFFFD5FF"/>
      <color rgb="FFC2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4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40.png"/><Relationship Id="rId2" Type="http://schemas.openxmlformats.org/officeDocument/2006/relationships/image" Target="../media/image38.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39.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4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26" Type="http://schemas.openxmlformats.org/officeDocument/2006/relationships/image" Target="../media/image28.png"/><Relationship Id="rId3" Type="http://schemas.openxmlformats.org/officeDocument/2006/relationships/image" Target="../media/image5.png"/><Relationship Id="rId21" Type="http://schemas.openxmlformats.org/officeDocument/2006/relationships/image" Target="../media/image23.png"/><Relationship Id="rId34" Type="http://schemas.openxmlformats.org/officeDocument/2006/relationships/image" Target="../media/image36.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33" Type="http://schemas.openxmlformats.org/officeDocument/2006/relationships/image" Target="../media/image47.png"/><Relationship Id="rId2" Type="http://schemas.openxmlformats.org/officeDocument/2006/relationships/image" Target="../media/image4.png"/><Relationship Id="rId16" Type="http://schemas.openxmlformats.org/officeDocument/2006/relationships/image" Target="../media/image18.png"/><Relationship Id="rId20" Type="http://schemas.openxmlformats.org/officeDocument/2006/relationships/image" Target="../media/image22.png"/><Relationship Id="rId29" Type="http://schemas.openxmlformats.org/officeDocument/2006/relationships/image" Target="../media/image31.png"/><Relationship Id="rId1" Type="http://schemas.openxmlformats.org/officeDocument/2006/relationships/image" Target="../media/image1.png"/><Relationship Id="rId6" Type="http://schemas.openxmlformats.org/officeDocument/2006/relationships/image" Target="../media/image43.png"/><Relationship Id="rId11" Type="http://schemas.openxmlformats.org/officeDocument/2006/relationships/image" Target="../media/image13.png"/><Relationship Id="rId24" Type="http://schemas.openxmlformats.org/officeDocument/2006/relationships/image" Target="../media/image26.png"/><Relationship Id="rId32" Type="http://schemas.openxmlformats.org/officeDocument/2006/relationships/image" Target="../media/image46.png"/><Relationship Id="rId5" Type="http://schemas.openxmlformats.org/officeDocument/2006/relationships/image" Target="../media/image7.png"/><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30.png"/><Relationship Id="rId10" Type="http://schemas.openxmlformats.org/officeDocument/2006/relationships/image" Target="../media/image12.png"/><Relationship Id="rId19" Type="http://schemas.openxmlformats.org/officeDocument/2006/relationships/image" Target="../media/image21.png"/><Relationship Id="rId31" Type="http://schemas.openxmlformats.org/officeDocument/2006/relationships/image" Target="../media/image45.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 Id="rId22" Type="http://schemas.openxmlformats.org/officeDocument/2006/relationships/image" Target="../media/image24.png"/><Relationship Id="rId27" Type="http://schemas.openxmlformats.org/officeDocument/2006/relationships/image" Target="../media/image29.png"/><Relationship Id="rId30" Type="http://schemas.openxmlformats.org/officeDocument/2006/relationships/image" Target="../media/image44.png"/><Relationship Id="rId35" Type="http://schemas.openxmlformats.org/officeDocument/2006/relationships/image" Target="../media/image3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22.png"/><Relationship Id="rId18" Type="http://schemas.openxmlformats.org/officeDocument/2006/relationships/image" Target="../media/image27.png"/><Relationship Id="rId3" Type="http://schemas.openxmlformats.org/officeDocument/2006/relationships/image" Target="../media/image50.png"/><Relationship Id="rId21" Type="http://schemas.openxmlformats.org/officeDocument/2006/relationships/image" Target="../media/image56.png"/><Relationship Id="rId7" Type="http://schemas.openxmlformats.org/officeDocument/2006/relationships/image" Target="../media/image16.png"/><Relationship Id="rId12" Type="http://schemas.openxmlformats.org/officeDocument/2006/relationships/image" Target="../media/image21.png"/><Relationship Id="rId17" Type="http://schemas.openxmlformats.org/officeDocument/2006/relationships/image" Target="../media/image26.png"/><Relationship Id="rId2" Type="http://schemas.openxmlformats.org/officeDocument/2006/relationships/image" Target="../media/image49.png"/><Relationship Id="rId16" Type="http://schemas.openxmlformats.org/officeDocument/2006/relationships/image" Target="../media/image55.png"/><Relationship Id="rId20" Type="http://schemas.openxmlformats.org/officeDocument/2006/relationships/image" Target="../media/image29.png"/><Relationship Id="rId1" Type="http://schemas.openxmlformats.org/officeDocument/2006/relationships/image" Target="../media/image48.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52.png"/><Relationship Id="rId15" Type="http://schemas.openxmlformats.org/officeDocument/2006/relationships/image" Target="../media/image24.png"/><Relationship Id="rId10" Type="http://schemas.openxmlformats.org/officeDocument/2006/relationships/image" Target="../media/image19.png"/><Relationship Id="rId19" Type="http://schemas.openxmlformats.org/officeDocument/2006/relationships/image" Target="../media/image28.png"/><Relationship Id="rId4" Type="http://schemas.openxmlformats.org/officeDocument/2006/relationships/image" Target="../media/image51.png"/><Relationship Id="rId9" Type="http://schemas.openxmlformats.org/officeDocument/2006/relationships/image" Target="../media/image53.png"/><Relationship Id="rId14" Type="http://schemas.openxmlformats.org/officeDocument/2006/relationships/image" Target="../media/image54.png"/></Relationships>
</file>

<file path=xl/drawings/drawing1.xml><?xml version="1.0" encoding="utf-8"?>
<xdr:wsDr xmlns:xdr="http://schemas.openxmlformats.org/drawingml/2006/spreadsheetDrawing" xmlns:a="http://schemas.openxmlformats.org/drawingml/2006/main">
  <xdr:twoCellAnchor>
    <xdr:from>
      <xdr:col>9</xdr:col>
      <xdr:colOff>228600</xdr:colOff>
      <xdr:row>82</xdr:row>
      <xdr:rowOff>47618</xdr:rowOff>
    </xdr:from>
    <xdr:to>
      <xdr:col>12</xdr:col>
      <xdr:colOff>85725</xdr:colOff>
      <xdr:row>88</xdr:row>
      <xdr:rowOff>133343</xdr:rowOff>
    </xdr:to>
    <xdr:grpSp>
      <xdr:nvGrpSpPr>
        <xdr:cNvPr id="2" name="グループ化 17">
          <a:extLst>
            <a:ext uri="{FF2B5EF4-FFF2-40B4-BE49-F238E27FC236}">
              <a16:creationId xmlns="" xmlns:a16="http://schemas.microsoft.com/office/drawing/2014/main" id="{00000000-0008-0000-0000-000002000000}"/>
            </a:ext>
          </a:extLst>
        </xdr:cNvPr>
        <xdr:cNvGrpSpPr>
          <a:grpSpLocks/>
        </xdr:cNvGrpSpPr>
      </xdr:nvGrpSpPr>
      <xdr:grpSpPr bwMode="auto">
        <a:xfrm>
          <a:off x="7896225" y="13544543"/>
          <a:ext cx="1409700" cy="1057275"/>
          <a:chOff x="5094162" y="13729221"/>
          <a:chExt cx="1685722" cy="861863"/>
        </a:xfrm>
      </xdr:grpSpPr>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bwMode="auto">
          <a:xfrm>
            <a:off x="5094162" y="13833403"/>
            <a:ext cx="1685722" cy="75768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600"/>
              <a:t>食べ物は良く噛んで食べましょう。良く噛むことで、虫歯予防や消化の負担が減り、お腹に良いと言われています。</a:t>
            </a:r>
            <a:endParaRPr kumimoji="1" lang="en-US" altLang="ja-JP" sz="600"/>
          </a:p>
        </xdr:txBody>
      </xdr:sp>
      <xdr:pic>
        <xdr:nvPicPr>
          <xdr:cNvPr id="4" name="図 19">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113823" y="13729221"/>
            <a:ext cx="1624857" cy="100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20">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122416" y="14453079"/>
            <a:ext cx="1601071" cy="99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24</xdr:col>
      <xdr:colOff>466725</xdr:colOff>
      <xdr:row>95</xdr:row>
      <xdr:rowOff>123824</xdr:rowOff>
    </xdr:to>
    <xdr:grpSp>
      <xdr:nvGrpSpPr>
        <xdr:cNvPr id="6" name="グループ化 5">
          <a:extLst>
            <a:ext uri="{FF2B5EF4-FFF2-40B4-BE49-F238E27FC236}">
              <a16:creationId xmlns="" xmlns:a16="http://schemas.microsoft.com/office/drawing/2014/main" id="{88D72ED5-BA07-4006-BAF8-4D499134FABD}"/>
            </a:ext>
          </a:extLst>
        </xdr:cNvPr>
        <xdr:cNvGrpSpPr/>
      </xdr:nvGrpSpPr>
      <xdr:grpSpPr>
        <a:xfrm>
          <a:off x="0" y="0"/>
          <a:ext cx="18602325" cy="15744824"/>
          <a:chOff x="133350" y="0"/>
          <a:chExt cx="18602325" cy="15744824"/>
        </a:xfrm>
      </xdr:grpSpPr>
      <xdr:pic>
        <xdr:nvPicPr>
          <xdr:cNvPr id="7" name="図 3">
            <a:extLst>
              <a:ext uri="{FF2B5EF4-FFF2-40B4-BE49-F238E27FC236}">
                <a16:creationId xmlns="" xmlns:a16="http://schemas.microsoft.com/office/drawing/2014/main" id="{E47F4CDC-B852-4700-AD37-15D8B7B47067}"/>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190750" y="3714750"/>
            <a:ext cx="41910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5">
            <a:extLst>
              <a:ext uri="{FF2B5EF4-FFF2-40B4-BE49-F238E27FC236}">
                <a16:creationId xmlns="" xmlns:a16="http://schemas.microsoft.com/office/drawing/2014/main" id="{24148C1E-5467-4DBA-BEDA-EFE88F87F4D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1191875" y="2647949"/>
            <a:ext cx="857250" cy="965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7">
            <a:extLst>
              <a:ext uri="{FF2B5EF4-FFF2-40B4-BE49-F238E27FC236}">
                <a16:creationId xmlns="" xmlns:a16="http://schemas.microsoft.com/office/drawing/2014/main" id="{7F30C092-3927-4100-98DF-29FBB0195276}"/>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33350" y="14106525"/>
            <a:ext cx="1226312"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図 11">
            <a:extLst>
              <a:ext uri="{FF2B5EF4-FFF2-40B4-BE49-F238E27FC236}">
                <a16:creationId xmlns="" xmlns:a16="http://schemas.microsoft.com/office/drawing/2014/main" id="{50F00DD1-BDD0-46B2-91A6-59AAB2BF83EC}"/>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8505825" y="14868525"/>
            <a:ext cx="5715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図 15">
            <a:extLst>
              <a:ext uri="{FF2B5EF4-FFF2-40B4-BE49-F238E27FC236}">
                <a16:creationId xmlns="" xmlns:a16="http://schemas.microsoft.com/office/drawing/2014/main" id="{FB6EB207-B817-460C-AB27-96C36189F801}"/>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rot="2977619">
            <a:off x="1543050" y="14935199"/>
            <a:ext cx="2571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17">
            <a:extLst>
              <a:ext uri="{FF2B5EF4-FFF2-40B4-BE49-F238E27FC236}">
                <a16:creationId xmlns="" xmlns:a16="http://schemas.microsoft.com/office/drawing/2014/main" id="{BB0794D2-5CD1-44BC-9334-F2B2DD604CDB}"/>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3762374" y="14106525"/>
            <a:ext cx="2158093"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21">
            <a:extLst>
              <a:ext uri="{FF2B5EF4-FFF2-40B4-BE49-F238E27FC236}">
                <a16:creationId xmlns="" xmlns:a16="http://schemas.microsoft.com/office/drawing/2014/main" id="{74D56B85-67DD-4A88-8FEA-5F41BAD4693D}"/>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6534150" y="14277975"/>
            <a:ext cx="1394599"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23">
            <a:extLst>
              <a:ext uri="{FF2B5EF4-FFF2-40B4-BE49-F238E27FC236}">
                <a16:creationId xmlns="" xmlns:a16="http://schemas.microsoft.com/office/drawing/2014/main" id="{8F1D21BF-4DB7-4371-8DB5-02F476E2EE31}"/>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895475" y="14116050"/>
            <a:ext cx="5429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27">
            <a:extLst>
              <a:ext uri="{FF2B5EF4-FFF2-40B4-BE49-F238E27FC236}">
                <a16:creationId xmlns="" xmlns:a16="http://schemas.microsoft.com/office/drawing/2014/main" id="{7BE08E43-FE90-4BCA-A7E2-C88B39DF6E12}"/>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1485900" y="0"/>
            <a:ext cx="1104900" cy="96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28">
            <a:extLst>
              <a:ext uri="{FF2B5EF4-FFF2-40B4-BE49-F238E27FC236}">
                <a16:creationId xmlns="" xmlns:a16="http://schemas.microsoft.com/office/drawing/2014/main" id="{6D118862-0F5B-4966-BFBD-C947DA8A0B07}"/>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561975" y="28575"/>
            <a:ext cx="7905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29">
            <a:extLst>
              <a:ext uri="{FF2B5EF4-FFF2-40B4-BE49-F238E27FC236}">
                <a16:creationId xmlns="" xmlns:a16="http://schemas.microsoft.com/office/drawing/2014/main" id="{012DFCA8-0885-4A09-8DAC-FB9C67498BC5}"/>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1200150" y="466725"/>
            <a:ext cx="1133475" cy="924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30">
            <a:extLst>
              <a:ext uri="{FF2B5EF4-FFF2-40B4-BE49-F238E27FC236}">
                <a16:creationId xmlns="" xmlns:a16="http://schemas.microsoft.com/office/drawing/2014/main" id="{1C4E07F9-EFBB-471D-8934-B6149980EC4A}"/>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5495925" y="0"/>
            <a:ext cx="6858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31">
            <a:extLst>
              <a:ext uri="{FF2B5EF4-FFF2-40B4-BE49-F238E27FC236}">
                <a16:creationId xmlns="" xmlns:a16="http://schemas.microsoft.com/office/drawing/2014/main" id="{B7F2FBD3-E661-4FBB-96BF-F5229032693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l="-3627" b="-3"/>
          <a:stretch>
            <a:fillRect/>
          </a:stretch>
        </xdr:blipFill>
        <xdr:spPr bwMode="auto">
          <a:xfrm>
            <a:off x="2105025" y="0"/>
            <a:ext cx="24479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図 32">
            <a:extLst>
              <a:ext uri="{FF2B5EF4-FFF2-40B4-BE49-F238E27FC236}">
                <a16:creationId xmlns="" xmlns:a16="http://schemas.microsoft.com/office/drawing/2014/main" id="{BE52E406-FC66-46AE-A860-76498FA0245B}"/>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4438650" y="66675"/>
            <a:ext cx="152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図 33">
            <a:extLst>
              <a:ext uri="{FF2B5EF4-FFF2-40B4-BE49-F238E27FC236}">
                <a16:creationId xmlns="" xmlns:a16="http://schemas.microsoft.com/office/drawing/2014/main" id="{352F6A4C-04B5-4358-B414-A4FA7DEE63A4}"/>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6496050" y="47625"/>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34">
            <a:extLst>
              <a:ext uri="{FF2B5EF4-FFF2-40B4-BE49-F238E27FC236}">
                <a16:creationId xmlns="" xmlns:a16="http://schemas.microsoft.com/office/drawing/2014/main" id="{493DAE6F-C58D-40BD-A523-2C98348EE1C6}"/>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5019675" y="180975"/>
            <a:ext cx="2000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35">
            <a:extLst>
              <a:ext uri="{FF2B5EF4-FFF2-40B4-BE49-F238E27FC236}">
                <a16:creationId xmlns="" xmlns:a16="http://schemas.microsoft.com/office/drawing/2014/main" id="{91B7F647-0431-4D37-9ECC-A288F5031721}"/>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8629650" y="0"/>
            <a:ext cx="616148"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図 36">
            <a:extLst>
              <a:ext uri="{FF2B5EF4-FFF2-40B4-BE49-F238E27FC236}">
                <a16:creationId xmlns="" xmlns:a16="http://schemas.microsoft.com/office/drawing/2014/main" id="{3CB407F8-BAC5-40D4-B6AA-2894D91D0253}"/>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8439150" y="952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37">
            <a:extLst>
              <a:ext uri="{FF2B5EF4-FFF2-40B4-BE49-F238E27FC236}">
                <a16:creationId xmlns="" xmlns:a16="http://schemas.microsoft.com/office/drawing/2014/main" id="{36AE9D67-A0DC-415B-B2B9-C5A8588467CF}"/>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10058400" y="57150"/>
            <a:ext cx="3619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図 38">
            <a:extLst>
              <a:ext uri="{FF2B5EF4-FFF2-40B4-BE49-F238E27FC236}">
                <a16:creationId xmlns="" xmlns:a16="http://schemas.microsoft.com/office/drawing/2014/main" id="{D5BC6083-1323-412D-9E75-6DEE38DA92C4}"/>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8115300" y="76200"/>
            <a:ext cx="1905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39">
            <a:extLst>
              <a:ext uri="{FF2B5EF4-FFF2-40B4-BE49-F238E27FC236}">
                <a16:creationId xmlns="" xmlns:a16="http://schemas.microsoft.com/office/drawing/2014/main" id="{A302AC7B-4A91-445D-979B-1B95A45A901A}"/>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6953250" y="0"/>
            <a:ext cx="7715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40">
            <a:extLst>
              <a:ext uri="{FF2B5EF4-FFF2-40B4-BE49-F238E27FC236}">
                <a16:creationId xmlns="" xmlns:a16="http://schemas.microsoft.com/office/drawing/2014/main" id="{635D1F4C-BDD6-4FD3-889D-4DBD04198D62}"/>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10877550" y="0"/>
            <a:ext cx="1002323"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41">
            <a:extLst>
              <a:ext uri="{FF2B5EF4-FFF2-40B4-BE49-F238E27FC236}">
                <a16:creationId xmlns="" xmlns:a16="http://schemas.microsoft.com/office/drawing/2014/main" id="{7A60025C-029A-4FA4-9933-EECA1B4CE972}"/>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rot="19660311">
            <a:off x="10487024" y="323849"/>
            <a:ext cx="323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図 42">
            <a:extLst>
              <a:ext uri="{FF2B5EF4-FFF2-40B4-BE49-F238E27FC236}">
                <a16:creationId xmlns="" xmlns:a16="http://schemas.microsoft.com/office/drawing/2014/main" id="{170D5BF4-2171-4E81-849D-53127713871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17716501" y="1"/>
            <a:ext cx="67127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43">
            <a:extLst>
              <a:ext uri="{FF2B5EF4-FFF2-40B4-BE49-F238E27FC236}">
                <a16:creationId xmlns="" xmlns:a16="http://schemas.microsoft.com/office/drawing/2014/main" id="{FAE46464-6860-4E6A-B2A0-9F9E95E9A5F4}"/>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rot="1939689" flipH="1">
            <a:off x="18526125" y="38100"/>
            <a:ext cx="2095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図 44">
            <a:extLst>
              <a:ext uri="{FF2B5EF4-FFF2-40B4-BE49-F238E27FC236}">
                <a16:creationId xmlns="" xmlns:a16="http://schemas.microsoft.com/office/drawing/2014/main" id="{B44A0ABC-0AB4-46CA-B938-DE593978BF21}"/>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15516225" y="152400"/>
            <a:ext cx="18859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 name="図 45">
            <a:extLst>
              <a:ext uri="{FF2B5EF4-FFF2-40B4-BE49-F238E27FC236}">
                <a16:creationId xmlns="" xmlns:a16="http://schemas.microsoft.com/office/drawing/2014/main" id="{47E11468-62EA-4B6B-99AE-B0A4CD6DA05D}"/>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13106400" y="200025"/>
            <a:ext cx="3524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図 46">
            <a:extLst>
              <a:ext uri="{FF2B5EF4-FFF2-40B4-BE49-F238E27FC236}">
                <a16:creationId xmlns="" xmlns:a16="http://schemas.microsoft.com/office/drawing/2014/main" id="{8CBE8873-8973-4356-AD83-AB6787F4C0FA}"/>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12306300" y="38100"/>
            <a:ext cx="571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 name="図 47">
            <a:extLst>
              <a:ext uri="{FF2B5EF4-FFF2-40B4-BE49-F238E27FC236}">
                <a16:creationId xmlns="" xmlns:a16="http://schemas.microsoft.com/office/drawing/2014/main" id="{4E011034-7C77-4C56-98D0-4F461E87DC8C}"/>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14468475" y="133350"/>
            <a:ext cx="9906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図 34">
            <a:extLst>
              <a:ext uri="{FF2B5EF4-FFF2-40B4-BE49-F238E27FC236}">
                <a16:creationId xmlns="" xmlns:a16="http://schemas.microsoft.com/office/drawing/2014/main" id="{5E0B289B-A317-40B9-ABA8-729A7F1B9609}"/>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2462036" y="14230350"/>
            <a:ext cx="1205089"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図 3">
            <a:extLst>
              <a:ext uri="{FF2B5EF4-FFF2-40B4-BE49-F238E27FC236}">
                <a16:creationId xmlns="" xmlns:a16="http://schemas.microsoft.com/office/drawing/2014/main" id="{AF90CE42-2D33-49CD-A0A2-3FFE6A0AEB52}"/>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17306925" y="14239874"/>
            <a:ext cx="1334753"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39">
            <a:extLst>
              <a:ext uri="{FF2B5EF4-FFF2-40B4-BE49-F238E27FC236}">
                <a16:creationId xmlns="" xmlns:a16="http://schemas.microsoft.com/office/drawing/2014/main" id="{BA1E9D57-9357-43AD-A33A-581FBE01F9B3}"/>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16421100" y="14572722"/>
            <a:ext cx="970620" cy="110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 name="図 43">
            <a:extLst>
              <a:ext uri="{FF2B5EF4-FFF2-40B4-BE49-F238E27FC236}">
                <a16:creationId xmlns="" xmlns:a16="http://schemas.microsoft.com/office/drawing/2014/main" id="{38209C82-932B-4280-B846-649365AE6BAA}"/>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5220949" y="14827250"/>
            <a:ext cx="542925"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45">
            <a:extLst>
              <a:ext uri="{FF2B5EF4-FFF2-40B4-BE49-F238E27FC236}">
                <a16:creationId xmlns="" xmlns:a16="http://schemas.microsoft.com/office/drawing/2014/main" id="{9EB9BF1D-D700-4D6D-BE3C-BDE2427D38AB}"/>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14763750" y="15427778"/>
            <a:ext cx="1387078" cy="31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3" name="図 43">
            <a:extLst>
              <a:ext uri="{FF2B5EF4-FFF2-40B4-BE49-F238E27FC236}">
                <a16:creationId xmlns="" xmlns:a16="http://schemas.microsoft.com/office/drawing/2014/main" id="{6FF70FCF-CDDE-4F16-BDAA-3292D991D969}"/>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rot="1517730">
            <a:off x="17783175" y="15440024"/>
            <a:ext cx="3238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44">
            <a:extLst>
              <a:ext uri="{FF2B5EF4-FFF2-40B4-BE49-F238E27FC236}">
                <a16:creationId xmlns="" xmlns:a16="http://schemas.microsoft.com/office/drawing/2014/main" id="{C47BEDCF-7FD9-4F1A-A4B9-83B0BF9201CE}"/>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17373600" y="154209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342900</xdr:colOff>
      <xdr:row>82</xdr:row>
      <xdr:rowOff>28575</xdr:rowOff>
    </xdr:from>
    <xdr:to>
      <xdr:col>11</xdr:col>
      <xdr:colOff>495300</xdr:colOff>
      <xdr:row>89</xdr:row>
      <xdr:rowOff>95250</xdr:rowOff>
    </xdr:to>
    <xdr:grpSp>
      <xdr:nvGrpSpPr>
        <xdr:cNvPr id="2" name="グループ化 23">
          <a:extLst>
            <a:ext uri="{FF2B5EF4-FFF2-40B4-BE49-F238E27FC236}">
              <a16:creationId xmlns="" xmlns:a16="http://schemas.microsoft.com/office/drawing/2014/main" id="{00000000-0008-0000-0100-000002000000}"/>
            </a:ext>
          </a:extLst>
        </xdr:cNvPr>
        <xdr:cNvGrpSpPr>
          <a:grpSpLocks/>
        </xdr:cNvGrpSpPr>
      </xdr:nvGrpSpPr>
      <xdr:grpSpPr bwMode="auto">
        <a:xfrm>
          <a:off x="8639175" y="13573125"/>
          <a:ext cx="1857375" cy="1200150"/>
          <a:chOff x="7686675" y="12915901"/>
          <a:chExt cx="1857375" cy="958678"/>
        </a:xfrm>
      </xdr:grpSpPr>
      <xdr:sp macro="" textlink="">
        <xdr:nvSpPr>
          <xdr:cNvPr id="3" name="テキスト ボックス 2">
            <a:extLst>
              <a:ext uri="{FF2B5EF4-FFF2-40B4-BE49-F238E27FC236}">
                <a16:creationId xmlns="" xmlns:a16="http://schemas.microsoft.com/office/drawing/2014/main" id="{00000000-0008-0000-0100-000003000000}"/>
              </a:ext>
            </a:extLst>
          </xdr:cNvPr>
          <xdr:cNvSpPr txBox="1"/>
        </xdr:nvSpPr>
        <xdr:spPr bwMode="auto">
          <a:xfrm>
            <a:off x="7686675" y="13037638"/>
            <a:ext cx="1857375" cy="83694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食べ物は良く噛んで食べましょう。良く噛むことで、虫歯予防や消化の負担が減り、お腹に良いと言われています。</a:t>
            </a:r>
            <a:endParaRPr kumimoji="1" lang="en-US" altLang="ja-JP" sz="900"/>
          </a:p>
        </xdr:txBody>
      </xdr:sp>
      <xdr:pic>
        <xdr:nvPicPr>
          <xdr:cNvPr id="4" name="図 21">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715251" y="12915901"/>
            <a:ext cx="1752599" cy="108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22">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696200" y="13673438"/>
            <a:ext cx="1752599" cy="108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24</xdr:col>
      <xdr:colOff>382253</xdr:colOff>
      <xdr:row>97</xdr:row>
      <xdr:rowOff>47624</xdr:rowOff>
    </xdr:to>
    <xdr:grpSp>
      <xdr:nvGrpSpPr>
        <xdr:cNvPr id="6" name="グループ化 5">
          <a:extLst>
            <a:ext uri="{FF2B5EF4-FFF2-40B4-BE49-F238E27FC236}">
              <a16:creationId xmlns="" xmlns:a16="http://schemas.microsoft.com/office/drawing/2014/main" id="{F5FE5B5E-DB5F-4A75-A107-F65E112AEB67}"/>
            </a:ext>
          </a:extLst>
        </xdr:cNvPr>
        <xdr:cNvGrpSpPr/>
      </xdr:nvGrpSpPr>
      <xdr:grpSpPr>
        <a:xfrm>
          <a:off x="0" y="0"/>
          <a:ext cx="20946728" cy="16087724"/>
          <a:chOff x="133350" y="0"/>
          <a:chExt cx="20946728" cy="16087724"/>
        </a:xfrm>
      </xdr:grpSpPr>
      <xdr:pic>
        <xdr:nvPicPr>
          <xdr:cNvPr id="7" name="図 3">
            <a:extLst>
              <a:ext uri="{FF2B5EF4-FFF2-40B4-BE49-F238E27FC236}">
                <a16:creationId xmlns="" xmlns:a16="http://schemas.microsoft.com/office/drawing/2014/main" id="{B9835FC3-FFE5-4EF3-8ACE-F0255B71A6D5}"/>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228850" y="3857625"/>
            <a:ext cx="4286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5">
            <a:extLst>
              <a:ext uri="{FF2B5EF4-FFF2-40B4-BE49-F238E27FC236}">
                <a16:creationId xmlns="" xmlns:a16="http://schemas.microsoft.com/office/drawing/2014/main" id="{F7D686F8-27AD-4FFE-A4A6-F5E7C118667C}"/>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2411075" y="2705099"/>
            <a:ext cx="857250" cy="965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7">
            <a:extLst>
              <a:ext uri="{FF2B5EF4-FFF2-40B4-BE49-F238E27FC236}">
                <a16:creationId xmlns="" xmlns:a16="http://schemas.microsoft.com/office/drawing/2014/main" id="{3BB29751-BCDD-4EFF-B43C-3382590A7C84}"/>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33350" y="14106525"/>
            <a:ext cx="1692656"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図 11">
            <a:extLst>
              <a:ext uri="{FF2B5EF4-FFF2-40B4-BE49-F238E27FC236}">
                <a16:creationId xmlns="" xmlns:a16="http://schemas.microsoft.com/office/drawing/2014/main" id="{375F16A9-A3AD-4902-86E1-9B90B634947D}"/>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9610725" y="15087600"/>
            <a:ext cx="5715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図 15">
            <a:extLst>
              <a:ext uri="{FF2B5EF4-FFF2-40B4-BE49-F238E27FC236}">
                <a16:creationId xmlns="" xmlns:a16="http://schemas.microsoft.com/office/drawing/2014/main" id="{997EF4B6-1804-4F5B-9A76-67938EFF191D}"/>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rot="2977619">
            <a:off x="2076450" y="15554324"/>
            <a:ext cx="2571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17">
            <a:extLst>
              <a:ext uri="{FF2B5EF4-FFF2-40B4-BE49-F238E27FC236}">
                <a16:creationId xmlns="" xmlns:a16="http://schemas.microsoft.com/office/drawing/2014/main" id="{9DDC27CE-28F0-4AC1-A046-4E5FE78A944C}"/>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4095749" y="14544675"/>
            <a:ext cx="2158093"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21">
            <a:extLst>
              <a:ext uri="{FF2B5EF4-FFF2-40B4-BE49-F238E27FC236}">
                <a16:creationId xmlns="" xmlns:a16="http://schemas.microsoft.com/office/drawing/2014/main" id="{B414DF7F-7A81-453D-A920-D1C20161D8BC}"/>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7191375" y="14649450"/>
            <a:ext cx="1394599"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23">
            <a:extLst>
              <a:ext uri="{FF2B5EF4-FFF2-40B4-BE49-F238E27FC236}">
                <a16:creationId xmlns="" xmlns:a16="http://schemas.microsoft.com/office/drawing/2014/main" id="{92DFC792-B1B3-4575-96E8-C35C7DD28313}"/>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895475" y="14116050"/>
            <a:ext cx="5429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27">
            <a:extLst>
              <a:ext uri="{FF2B5EF4-FFF2-40B4-BE49-F238E27FC236}">
                <a16:creationId xmlns="" xmlns:a16="http://schemas.microsoft.com/office/drawing/2014/main" id="{A736830A-BA1B-4F69-88FE-3600E88B069D}"/>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1485900" y="0"/>
            <a:ext cx="1104900" cy="96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28">
            <a:extLst>
              <a:ext uri="{FF2B5EF4-FFF2-40B4-BE49-F238E27FC236}">
                <a16:creationId xmlns="" xmlns:a16="http://schemas.microsoft.com/office/drawing/2014/main" id="{26FCCBA0-8180-4241-B474-ECD9A911298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561975" y="28575"/>
            <a:ext cx="7905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29">
            <a:extLst>
              <a:ext uri="{FF2B5EF4-FFF2-40B4-BE49-F238E27FC236}">
                <a16:creationId xmlns="" xmlns:a16="http://schemas.microsoft.com/office/drawing/2014/main" id="{E32E51EA-EC91-422A-ACF9-18CCFA636FD8}"/>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1200150" y="466725"/>
            <a:ext cx="1133475" cy="924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30">
            <a:extLst>
              <a:ext uri="{FF2B5EF4-FFF2-40B4-BE49-F238E27FC236}">
                <a16:creationId xmlns="" xmlns:a16="http://schemas.microsoft.com/office/drawing/2014/main" id="{EE2CF202-C13A-4A10-A925-482173B63E9B}"/>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5495925" y="0"/>
            <a:ext cx="6858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31">
            <a:extLst>
              <a:ext uri="{FF2B5EF4-FFF2-40B4-BE49-F238E27FC236}">
                <a16:creationId xmlns="" xmlns:a16="http://schemas.microsoft.com/office/drawing/2014/main" id="{549113B5-2CA6-431C-A04C-8069EDEA35F7}"/>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l="-3627" b="-3"/>
          <a:stretch>
            <a:fillRect/>
          </a:stretch>
        </xdr:blipFill>
        <xdr:spPr bwMode="auto">
          <a:xfrm>
            <a:off x="2105025" y="0"/>
            <a:ext cx="24479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図 32">
            <a:extLst>
              <a:ext uri="{FF2B5EF4-FFF2-40B4-BE49-F238E27FC236}">
                <a16:creationId xmlns="" xmlns:a16="http://schemas.microsoft.com/office/drawing/2014/main" id="{0A6C5A19-8051-48D7-9714-B175AD8C108D}"/>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4438650" y="66675"/>
            <a:ext cx="152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図 33">
            <a:extLst>
              <a:ext uri="{FF2B5EF4-FFF2-40B4-BE49-F238E27FC236}">
                <a16:creationId xmlns="" xmlns:a16="http://schemas.microsoft.com/office/drawing/2014/main" id="{BE30ECC7-B8AE-44F8-A7C7-D040840FA614}"/>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6496050" y="47625"/>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34">
            <a:extLst>
              <a:ext uri="{FF2B5EF4-FFF2-40B4-BE49-F238E27FC236}">
                <a16:creationId xmlns="" xmlns:a16="http://schemas.microsoft.com/office/drawing/2014/main" id="{18B5870E-F243-4A3F-B16C-5D39A91A852A}"/>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5019675" y="180975"/>
            <a:ext cx="2000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35">
            <a:extLst>
              <a:ext uri="{FF2B5EF4-FFF2-40B4-BE49-F238E27FC236}">
                <a16:creationId xmlns="" xmlns:a16="http://schemas.microsoft.com/office/drawing/2014/main" id="{1E897E9D-6946-42E8-8F3B-A7B534EA43DD}"/>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9572625" y="0"/>
            <a:ext cx="616148"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図 36">
            <a:extLst>
              <a:ext uri="{FF2B5EF4-FFF2-40B4-BE49-F238E27FC236}">
                <a16:creationId xmlns="" xmlns:a16="http://schemas.microsoft.com/office/drawing/2014/main" id="{1EBD239F-7409-47B0-B5E6-095E02F253AD}"/>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9201150" y="0"/>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37">
            <a:extLst>
              <a:ext uri="{FF2B5EF4-FFF2-40B4-BE49-F238E27FC236}">
                <a16:creationId xmlns="" xmlns:a16="http://schemas.microsoft.com/office/drawing/2014/main" id="{AF53B415-0F06-4950-A2DC-9F26EDE9539B}"/>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11077575" y="19050"/>
            <a:ext cx="3619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図 38">
            <a:extLst>
              <a:ext uri="{FF2B5EF4-FFF2-40B4-BE49-F238E27FC236}">
                <a16:creationId xmlns="" xmlns:a16="http://schemas.microsoft.com/office/drawing/2014/main" id="{46901819-FEAE-4FDA-8816-FF4B24B29BC8}"/>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8382000" y="57150"/>
            <a:ext cx="1905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39">
            <a:extLst>
              <a:ext uri="{FF2B5EF4-FFF2-40B4-BE49-F238E27FC236}">
                <a16:creationId xmlns="" xmlns:a16="http://schemas.microsoft.com/office/drawing/2014/main" id="{642621F2-3B12-4019-878B-ADA82FC14851}"/>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7296150" y="0"/>
            <a:ext cx="7715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40">
            <a:extLst>
              <a:ext uri="{FF2B5EF4-FFF2-40B4-BE49-F238E27FC236}">
                <a16:creationId xmlns="" xmlns:a16="http://schemas.microsoft.com/office/drawing/2014/main" id="{89299F53-22DA-472B-8A08-ED82E0627A1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12115800" y="95250"/>
            <a:ext cx="1002323"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41">
            <a:extLst>
              <a:ext uri="{FF2B5EF4-FFF2-40B4-BE49-F238E27FC236}">
                <a16:creationId xmlns="" xmlns:a16="http://schemas.microsoft.com/office/drawing/2014/main" id="{982248A3-3C59-49F4-ACD9-5123B67C832E}"/>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rot="19660311">
            <a:off x="11658599" y="219075"/>
            <a:ext cx="323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図 42">
            <a:extLst>
              <a:ext uri="{FF2B5EF4-FFF2-40B4-BE49-F238E27FC236}">
                <a16:creationId xmlns="" xmlns:a16="http://schemas.microsoft.com/office/drawing/2014/main" id="{449BDC44-26D2-4A83-AB54-F7FC95EF934E}"/>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19945351" y="0"/>
            <a:ext cx="67127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43">
            <a:extLst>
              <a:ext uri="{FF2B5EF4-FFF2-40B4-BE49-F238E27FC236}">
                <a16:creationId xmlns="" xmlns:a16="http://schemas.microsoft.com/office/drawing/2014/main" id="{80092604-9B8D-4637-A812-079162A7D7B1}"/>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rot="1939689" flipH="1">
            <a:off x="20802601" y="38101"/>
            <a:ext cx="2095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図 44">
            <a:extLst>
              <a:ext uri="{FF2B5EF4-FFF2-40B4-BE49-F238E27FC236}">
                <a16:creationId xmlns="" xmlns:a16="http://schemas.microsoft.com/office/drawing/2014/main" id="{1C3A0F4D-9A86-4E2B-B3E8-164D6F0E0412}"/>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17630775" y="104775"/>
            <a:ext cx="18859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 name="図 45">
            <a:extLst>
              <a:ext uri="{FF2B5EF4-FFF2-40B4-BE49-F238E27FC236}">
                <a16:creationId xmlns="" xmlns:a16="http://schemas.microsoft.com/office/drawing/2014/main" id="{8B586FDE-6D9B-4804-BED0-3F8A1B19FD5F}"/>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14935200" y="171450"/>
            <a:ext cx="3524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図 46">
            <a:extLst>
              <a:ext uri="{FF2B5EF4-FFF2-40B4-BE49-F238E27FC236}">
                <a16:creationId xmlns="" xmlns:a16="http://schemas.microsoft.com/office/drawing/2014/main" id="{B63A1DF0-7ED0-4970-BED9-B3973997C50D}"/>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13563600" y="123825"/>
            <a:ext cx="571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 name="図 47">
            <a:extLst>
              <a:ext uri="{FF2B5EF4-FFF2-40B4-BE49-F238E27FC236}">
                <a16:creationId xmlns="" xmlns:a16="http://schemas.microsoft.com/office/drawing/2014/main" id="{005CC62F-1455-4FFC-A559-D1B4E7889F85}"/>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16192500" y="76200"/>
            <a:ext cx="9906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図 34">
            <a:extLst>
              <a:ext uri="{FF2B5EF4-FFF2-40B4-BE49-F238E27FC236}">
                <a16:creationId xmlns="" xmlns:a16="http://schemas.microsoft.com/office/drawing/2014/main" id="{D7120315-A4BC-4882-B2D0-19A93ACE7444}"/>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2738261" y="14859000"/>
            <a:ext cx="1205089"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図 3">
            <a:extLst>
              <a:ext uri="{FF2B5EF4-FFF2-40B4-BE49-F238E27FC236}">
                <a16:creationId xmlns="" xmlns:a16="http://schemas.microsoft.com/office/drawing/2014/main" id="{18CCDB46-FED6-43DE-91CF-C4708AF16F43}"/>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19745325" y="14306549"/>
            <a:ext cx="1334753"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39">
            <a:extLst>
              <a:ext uri="{FF2B5EF4-FFF2-40B4-BE49-F238E27FC236}">
                <a16:creationId xmlns="" xmlns:a16="http://schemas.microsoft.com/office/drawing/2014/main" id="{8FDC869A-3A88-464D-81F5-72CED0EF9B63}"/>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18488024" y="14811375"/>
            <a:ext cx="1103971"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 name="図 43">
            <a:extLst>
              <a:ext uri="{FF2B5EF4-FFF2-40B4-BE49-F238E27FC236}">
                <a16:creationId xmlns="" xmlns:a16="http://schemas.microsoft.com/office/drawing/2014/main" id="{E5680E99-C443-406D-93CB-986C0E50700E}"/>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6716375" y="15059025"/>
            <a:ext cx="685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0" name="図 45">
            <a:extLst>
              <a:ext uri="{FF2B5EF4-FFF2-40B4-BE49-F238E27FC236}">
                <a16:creationId xmlns="" xmlns:a16="http://schemas.microsoft.com/office/drawing/2014/main" id="{1122B1CF-C3FD-4475-A68E-8BC9D07E50B2}"/>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15963900" y="15640049"/>
            <a:ext cx="1958578"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43">
            <a:extLst>
              <a:ext uri="{FF2B5EF4-FFF2-40B4-BE49-F238E27FC236}">
                <a16:creationId xmlns="" xmlns:a16="http://schemas.microsoft.com/office/drawing/2014/main" id="{B184854C-E6CB-4BF5-8BFB-EC0B77196CD8}"/>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rot="1517730">
            <a:off x="20231100" y="15640050"/>
            <a:ext cx="3238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2" name="図 44">
            <a:extLst>
              <a:ext uri="{FF2B5EF4-FFF2-40B4-BE49-F238E27FC236}">
                <a16:creationId xmlns="" xmlns:a16="http://schemas.microsoft.com/office/drawing/2014/main" id="{7DE09724-9CF5-4864-B588-11FC6F3ED308}"/>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19869150" y="1560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238125</xdr:colOff>
      <xdr:row>82</xdr:row>
      <xdr:rowOff>76200</xdr:rowOff>
    </xdr:from>
    <xdr:to>
      <xdr:col>12</xdr:col>
      <xdr:colOff>133350</xdr:colOff>
      <xdr:row>88</xdr:row>
      <xdr:rowOff>152400</xdr:rowOff>
    </xdr:to>
    <xdr:grpSp>
      <xdr:nvGrpSpPr>
        <xdr:cNvPr id="2" name="グループ化 17">
          <a:extLst>
            <a:ext uri="{FF2B5EF4-FFF2-40B4-BE49-F238E27FC236}">
              <a16:creationId xmlns="" xmlns:a16="http://schemas.microsoft.com/office/drawing/2014/main" id="{00000000-0008-0000-0200-000002000000}"/>
            </a:ext>
          </a:extLst>
        </xdr:cNvPr>
        <xdr:cNvGrpSpPr>
          <a:grpSpLocks/>
        </xdr:cNvGrpSpPr>
      </xdr:nvGrpSpPr>
      <xdr:grpSpPr bwMode="auto">
        <a:xfrm>
          <a:off x="7905750" y="13620750"/>
          <a:ext cx="1447800" cy="1047750"/>
          <a:chOff x="7734368" y="12942212"/>
          <a:chExt cx="1443455" cy="907138"/>
        </a:xfrm>
      </xdr:grpSpPr>
      <xdr:sp macro="" textlink="">
        <xdr:nvSpPr>
          <xdr:cNvPr id="3" name="テキスト ボックス 2">
            <a:extLst>
              <a:ext uri="{FF2B5EF4-FFF2-40B4-BE49-F238E27FC236}">
                <a16:creationId xmlns="" xmlns:a16="http://schemas.microsoft.com/office/drawing/2014/main" id="{00000000-0008-0000-0200-000003000000}"/>
              </a:ext>
            </a:extLst>
          </xdr:cNvPr>
          <xdr:cNvSpPr txBox="1"/>
        </xdr:nvSpPr>
        <xdr:spPr bwMode="auto">
          <a:xfrm>
            <a:off x="7734368" y="13024679"/>
            <a:ext cx="1443455" cy="82467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700" b="0"/>
              <a:t>食べ物は良く噛んで食べましょう。良く噛むことで、虫歯予防や消化の負担が減り、お腹に良いと言われています。</a:t>
            </a:r>
            <a:endParaRPr kumimoji="1" lang="en-US" altLang="ja-JP" sz="700" b="0"/>
          </a:p>
        </xdr:txBody>
      </xdr:sp>
      <xdr:pic>
        <xdr:nvPicPr>
          <xdr:cNvPr id="4" name="図 19">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744119" y="12942212"/>
            <a:ext cx="1327868" cy="8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20">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734368" y="13745340"/>
            <a:ext cx="1308624" cy="81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24</xdr:col>
      <xdr:colOff>466725</xdr:colOff>
      <xdr:row>93</xdr:row>
      <xdr:rowOff>123825</xdr:rowOff>
    </xdr:to>
    <xdr:grpSp>
      <xdr:nvGrpSpPr>
        <xdr:cNvPr id="6" name="グループ化 5">
          <a:extLst>
            <a:ext uri="{FF2B5EF4-FFF2-40B4-BE49-F238E27FC236}">
              <a16:creationId xmlns="" xmlns:a16="http://schemas.microsoft.com/office/drawing/2014/main" id="{FEE0ED09-B5C9-4D54-AA28-41ABA8FA7D99}"/>
            </a:ext>
          </a:extLst>
        </xdr:cNvPr>
        <xdr:cNvGrpSpPr/>
      </xdr:nvGrpSpPr>
      <xdr:grpSpPr>
        <a:xfrm>
          <a:off x="0" y="0"/>
          <a:ext cx="18602325" cy="15478125"/>
          <a:chOff x="133350" y="0"/>
          <a:chExt cx="18602325" cy="15478125"/>
        </a:xfrm>
      </xdr:grpSpPr>
      <xdr:pic>
        <xdr:nvPicPr>
          <xdr:cNvPr id="9" name="図 7">
            <a:extLst>
              <a:ext uri="{FF2B5EF4-FFF2-40B4-BE49-F238E27FC236}">
                <a16:creationId xmlns="" xmlns:a16="http://schemas.microsoft.com/office/drawing/2014/main" id="{57014528-132A-42A6-921D-67C5E2231484}"/>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33350" y="14106525"/>
            <a:ext cx="1226312"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図 11">
            <a:extLst>
              <a:ext uri="{FF2B5EF4-FFF2-40B4-BE49-F238E27FC236}">
                <a16:creationId xmlns="" xmlns:a16="http://schemas.microsoft.com/office/drawing/2014/main" id="{AA9366CF-51E5-4D24-A715-2573EDC1AE77}"/>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8610600" y="14725650"/>
            <a:ext cx="5715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図 15">
            <a:extLst>
              <a:ext uri="{FF2B5EF4-FFF2-40B4-BE49-F238E27FC236}">
                <a16:creationId xmlns="" xmlns:a16="http://schemas.microsoft.com/office/drawing/2014/main" id="{A3308F45-B306-44E1-B8AF-5720E384CEA8}"/>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rot="2977619">
            <a:off x="1543050" y="14935199"/>
            <a:ext cx="2571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17">
            <a:extLst>
              <a:ext uri="{FF2B5EF4-FFF2-40B4-BE49-F238E27FC236}">
                <a16:creationId xmlns="" xmlns:a16="http://schemas.microsoft.com/office/drawing/2014/main" id="{3B906B3C-05FE-488B-9F67-49DE609F7409}"/>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3762374" y="14106525"/>
            <a:ext cx="2158093"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21">
            <a:extLst>
              <a:ext uri="{FF2B5EF4-FFF2-40B4-BE49-F238E27FC236}">
                <a16:creationId xmlns="" xmlns:a16="http://schemas.microsoft.com/office/drawing/2014/main" id="{2F017DB3-EB18-4B5C-B584-299EED1A60B9}"/>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6810375" y="14322972"/>
            <a:ext cx="1114425" cy="1050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23">
            <a:extLst>
              <a:ext uri="{FF2B5EF4-FFF2-40B4-BE49-F238E27FC236}">
                <a16:creationId xmlns="" xmlns:a16="http://schemas.microsoft.com/office/drawing/2014/main" id="{7453E0FA-EF70-4707-99B8-90FF7EEE89DD}"/>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1895475" y="14116050"/>
            <a:ext cx="5429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27">
            <a:extLst>
              <a:ext uri="{FF2B5EF4-FFF2-40B4-BE49-F238E27FC236}">
                <a16:creationId xmlns="" xmlns:a16="http://schemas.microsoft.com/office/drawing/2014/main" id="{444DDF9E-6E46-43F2-8184-821A8638D4C7}"/>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1485900" y="0"/>
            <a:ext cx="1104900" cy="966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28">
            <a:extLst>
              <a:ext uri="{FF2B5EF4-FFF2-40B4-BE49-F238E27FC236}">
                <a16:creationId xmlns="" xmlns:a16="http://schemas.microsoft.com/office/drawing/2014/main" id="{D78B56D3-F099-4DC4-A565-45FE3D25DEB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561975" y="28575"/>
            <a:ext cx="7905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29">
            <a:extLst>
              <a:ext uri="{FF2B5EF4-FFF2-40B4-BE49-F238E27FC236}">
                <a16:creationId xmlns="" xmlns:a16="http://schemas.microsoft.com/office/drawing/2014/main" id="{70605292-DFF0-488B-8FA1-0EDBE1F42852}"/>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1200150" y="466725"/>
            <a:ext cx="1133475" cy="924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30">
            <a:extLst>
              <a:ext uri="{FF2B5EF4-FFF2-40B4-BE49-F238E27FC236}">
                <a16:creationId xmlns="" xmlns:a16="http://schemas.microsoft.com/office/drawing/2014/main" id="{FAF2204E-CAF5-4668-8DEB-D3E5C2643A2A}"/>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5495925" y="0"/>
            <a:ext cx="6858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31">
            <a:extLst>
              <a:ext uri="{FF2B5EF4-FFF2-40B4-BE49-F238E27FC236}">
                <a16:creationId xmlns="" xmlns:a16="http://schemas.microsoft.com/office/drawing/2014/main" id="{56CC4D4A-0C24-4588-9141-28DC5A031526}"/>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l="-3627" b="-3"/>
          <a:stretch>
            <a:fillRect/>
          </a:stretch>
        </xdr:blipFill>
        <xdr:spPr bwMode="auto">
          <a:xfrm>
            <a:off x="2105025" y="0"/>
            <a:ext cx="24479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図 32">
            <a:extLst>
              <a:ext uri="{FF2B5EF4-FFF2-40B4-BE49-F238E27FC236}">
                <a16:creationId xmlns="" xmlns:a16="http://schemas.microsoft.com/office/drawing/2014/main" id="{06BF6B76-7C25-468C-9155-FD926696848E}"/>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4438650" y="66675"/>
            <a:ext cx="152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図 33">
            <a:extLst>
              <a:ext uri="{FF2B5EF4-FFF2-40B4-BE49-F238E27FC236}">
                <a16:creationId xmlns="" xmlns:a16="http://schemas.microsoft.com/office/drawing/2014/main" id="{03881522-8BC1-46ED-BFE8-CED2A25E6176}"/>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6496050" y="47625"/>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34">
            <a:extLst>
              <a:ext uri="{FF2B5EF4-FFF2-40B4-BE49-F238E27FC236}">
                <a16:creationId xmlns="" xmlns:a16="http://schemas.microsoft.com/office/drawing/2014/main" id="{7B0A4605-1BB6-40E8-BEE0-A8FDB78EB75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5019675" y="180975"/>
            <a:ext cx="2000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35">
            <a:extLst>
              <a:ext uri="{FF2B5EF4-FFF2-40B4-BE49-F238E27FC236}">
                <a16:creationId xmlns="" xmlns:a16="http://schemas.microsoft.com/office/drawing/2014/main" id="{EED8ADF3-510F-4D17-9B4A-262049A2856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8629650" y="0"/>
            <a:ext cx="616148"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図 36">
            <a:extLst>
              <a:ext uri="{FF2B5EF4-FFF2-40B4-BE49-F238E27FC236}">
                <a16:creationId xmlns="" xmlns:a16="http://schemas.microsoft.com/office/drawing/2014/main" id="{DB93371B-DE8F-424F-85AF-DE12367C5D0D}"/>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8439150" y="952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37">
            <a:extLst>
              <a:ext uri="{FF2B5EF4-FFF2-40B4-BE49-F238E27FC236}">
                <a16:creationId xmlns="" xmlns:a16="http://schemas.microsoft.com/office/drawing/2014/main" id="{3FA9F6BF-491C-4E53-9547-D9C07204759C}"/>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10058400" y="57150"/>
            <a:ext cx="3619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図 38">
            <a:extLst>
              <a:ext uri="{FF2B5EF4-FFF2-40B4-BE49-F238E27FC236}">
                <a16:creationId xmlns="" xmlns:a16="http://schemas.microsoft.com/office/drawing/2014/main" id="{C0E6FBDE-D032-4580-A690-5E77B65E4FE9}"/>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8115300" y="76200"/>
            <a:ext cx="1905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39">
            <a:extLst>
              <a:ext uri="{FF2B5EF4-FFF2-40B4-BE49-F238E27FC236}">
                <a16:creationId xmlns="" xmlns:a16="http://schemas.microsoft.com/office/drawing/2014/main" id="{9114FEDE-417C-4493-AE13-E617E9282079}"/>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6953250" y="0"/>
            <a:ext cx="7715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40">
            <a:extLst>
              <a:ext uri="{FF2B5EF4-FFF2-40B4-BE49-F238E27FC236}">
                <a16:creationId xmlns="" xmlns:a16="http://schemas.microsoft.com/office/drawing/2014/main" id="{7D7093ED-56DA-4238-B481-4F91A1F79E8A}"/>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10877550" y="0"/>
            <a:ext cx="1002323"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41">
            <a:extLst>
              <a:ext uri="{FF2B5EF4-FFF2-40B4-BE49-F238E27FC236}">
                <a16:creationId xmlns="" xmlns:a16="http://schemas.microsoft.com/office/drawing/2014/main" id="{EF2B01FD-F5A2-4B9E-8C04-1F768531C2F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rot="19660311">
            <a:off x="10487024" y="323849"/>
            <a:ext cx="323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図 42">
            <a:extLst>
              <a:ext uri="{FF2B5EF4-FFF2-40B4-BE49-F238E27FC236}">
                <a16:creationId xmlns="" xmlns:a16="http://schemas.microsoft.com/office/drawing/2014/main" id="{077C5713-4A26-40F9-A575-567F36F0E07D}"/>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17716501" y="1"/>
            <a:ext cx="67127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43">
            <a:extLst>
              <a:ext uri="{FF2B5EF4-FFF2-40B4-BE49-F238E27FC236}">
                <a16:creationId xmlns="" xmlns:a16="http://schemas.microsoft.com/office/drawing/2014/main" id="{38D25274-CDD4-4FD6-B7B3-0B8FFFA9CA49}"/>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rot="1939689" flipH="1">
            <a:off x="18526125" y="38100"/>
            <a:ext cx="2095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図 44">
            <a:extLst>
              <a:ext uri="{FF2B5EF4-FFF2-40B4-BE49-F238E27FC236}">
                <a16:creationId xmlns="" xmlns:a16="http://schemas.microsoft.com/office/drawing/2014/main" id="{C0EB4F0C-EE32-4332-8D64-1D533F33B47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15516225" y="152400"/>
            <a:ext cx="18859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 name="図 45">
            <a:extLst>
              <a:ext uri="{FF2B5EF4-FFF2-40B4-BE49-F238E27FC236}">
                <a16:creationId xmlns="" xmlns:a16="http://schemas.microsoft.com/office/drawing/2014/main" id="{FBEF9F17-9FF2-4BBC-A30F-67E0B8300E04}"/>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13106400" y="200025"/>
            <a:ext cx="3524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図 46">
            <a:extLst>
              <a:ext uri="{FF2B5EF4-FFF2-40B4-BE49-F238E27FC236}">
                <a16:creationId xmlns="" xmlns:a16="http://schemas.microsoft.com/office/drawing/2014/main" id="{641621B6-5C02-4453-B4A0-42D2A1321459}"/>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12306300" y="38100"/>
            <a:ext cx="571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 name="図 47">
            <a:extLst>
              <a:ext uri="{FF2B5EF4-FFF2-40B4-BE49-F238E27FC236}">
                <a16:creationId xmlns="" xmlns:a16="http://schemas.microsoft.com/office/drawing/2014/main" id="{E49C441E-BDC0-4938-9AF6-F488233A3CF3}"/>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14449425" y="209550"/>
            <a:ext cx="9906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図 34">
            <a:extLst>
              <a:ext uri="{FF2B5EF4-FFF2-40B4-BE49-F238E27FC236}">
                <a16:creationId xmlns="" xmlns:a16="http://schemas.microsoft.com/office/drawing/2014/main" id="{A3E2BA58-8C2E-4670-9D2F-ADD0FF538668}"/>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462036" y="14230350"/>
            <a:ext cx="1205089"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図 3">
            <a:extLst>
              <a:ext uri="{FF2B5EF4-FFF2-40B4-BE49-F238E27FC236}">
                <a16:creationId xmlns="" xmlns:a16="http://schemas.microsoft.com/office/drawing/2014/main" id="{AF13CF9C-829F-4B0E-B1D3-7FEAF7871BF6}"/>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17621250" y="14351634"/>
            <a:ext cx="1095375" cy="554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39">
            <a:extLst>
              <a:ext uri="{FF2B5EF4-FFF2-40B4-BE49-F238E27FC236}">
                <a16:creationId xmlns="" xmlns:a16="http://schemas.microsoft.com/office/drawing/2014/main" id="{DEC8DF72-8771-4E3A-85D9-C6741D176A3B}"/>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16821150" y="14735969"/>
            <a:ext cx="618195" cy="704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 name="図 43">
            <a:extLst>
              <a:ext uri="{FF2B5EF4-FFF2-40B4-BE49-F238E27FC236}">
                <a16:creationId xmlns="" xmlns:a16="http://schemas.microsoft.com/office/drawing/2014/main" id="{B0B50F38-9F6A-4E78-A137-45F2FADAE3F1}"/>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16021050" y="14701307"/>
            <a:ext cx="476250" cy="52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0" name="図 45">
            <a:extLst>
              <a:ext uri="{FF2B5EF4-FFF2-40B4-BE49-F238E27FC236}">
                <a16:creationId xmlns="" xmlns:a16="http://schemas.microsoft.com/office/drawing/2014/main" id="{2C2E2243-9681-4C2C-8B01-B0523D6CDC24}"/>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15754349" y="15211424"/>
            <a:ext cx="10001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43">
            <a:extLst>
              <a:ext uri="{FF2B5EF4-FFF2-40B4-BE49-F238E27FC236}">
                <a16:creationId xmlns="" xmlns:a16="http://schemas.microsoft.com/office/drawing/2014/main" id="{D0A4137C-B111-4B2B-8B7C-BC8BF212A0C0}"/>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rot="1517730">
            <a:off x="18268949" y="15259050"/>
            <a:ext cx="3238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2" name="図 44">
            <a:extLst>
              <a:ext uri="{FF2B5EF4-FFF2-40B4-BE49-F238E27FC236}">
                <a16:creationId xmlns="" xmlns:a16="http://schemas.microsoft.com/office/drawing/2014/main" id="{9C6B2F91-3BD0-4162-A81C-5BEFF69B13D4}"/>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17897475" y="15278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146159</xdr:colOff>
      <xdr:row>0</xdr:row>
      <xdr:rowOff>0</xdr:rowOff>
    </xdr:from>
    <xdr:to>
      <xdr:col>15</xdr:col>
      <xdr:colOff>1263836</xdr:colOff>
      <xdr:row>1</xdr:row>
      <xdr:rowOff>171450</xdr:rowOff>
    </xdr:to>
    <xdr:grpSp>
      <xdr:nvGrpSpPr>
        <xdr:cNvPr id="2" name="グループ化 1">
          <a:extLst>
            <a:ext uri="{FF2B5EF4-FFF2-40B4-BE49-F238E27FC236}">
              <a16:creationId xmlns="" xmlns:a16="http://schemas.microsoft.com/office/drawing/2014/main" id="{8852C00A-FA0A-42B6-B082-BE9288BD88D8}"/>
            </a:ext>
          </a:extLst>
        </xdr:cNvPr>
        <xdr:cNvGrpSpPr/>
      </xdr:nvGrpSpPr>
      <xdr:grpSpPr>
        <a:xfrm>
          <a:off x="146159" y="0"/>
          <a:ext cx="17053987" cy="999140"/>
          <a:chOff x="279509" y="0"/>
          <a:chExt cx="17053987" cy="999140"/>
        </a:xfrm>
      </xdr:grpSpPr>
      <xdr:pic>
        <xdr:nvPicPr>
          <xdr:cNvPr id="11" name="図 27">
            <a:extLst>
              <a:ext uri="{FF2B5EF4-FFF2-40B4-BE49-F238E27FC236}">
                <a16:creationId xmlns="" xmlns:a16="http://schemas.microsoft.com/office/drawing/2014/main" id="{09237A1D-5854-4C54-A7EE-E580EE99DB7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249417" y="0"/>
            <a:ext cx="690680" cy="60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28">
            <a:extLst>
              <a:ext uri="{FF2B5EF4-FFF2-40B4-BE49-F238E27FC236}">
                <a16:creationId xmlns="" xmlns:a16="http://schemas.microsoft.com/office/drawing/2014/main" id="{CE578D66-C164-4D55-BE93-088365977B51}"/>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79509" y="61421"/>
            <a:ext cx="510737" cy="744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29">
            <a:extLst>
              <a:ext uri="{FF2B5EF4-FFF2-40B4-BE49-F238E27FC236}">
                <a16:creationId xmlns="" xmlns:a16="http://schemas.microsoft.com/office/drawing/2014/main" id="{59B52B05-FD1A-41AD-ACAD-C4FA3983ACC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806013" y="256518"/>
            <a:ext cx="851338" cy="69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30">
            <a:extLst>
              <a:ext uri="{FF2B5EF4-FFF2-40B4-BE49-F238E27FC236}">
                <a16:creationId xmlns="" xmlns:a16="http://schemas.microsoft.com/office/drawing/2014/main" id="{E1DEB845-4660-4A1D-9769-53D04C53B846}"/>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985063" y="85397"/>
            <a:ext cx="575083" cy="70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31">
            <a:extLst>
              <a:ext uri="{FF2B5EF4-FFF2-40B4-BE49-F238E27FC236}">
                <a16:creationId xmlns="" xmlns:a16="http://schemas.microsoft.com/office/drawing/2014/main" id="{3796622B-87A1-45A9-8191-B883FCDF8375}"/>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l="-3627" b="-3"/>
          <a:stretch>
            <a:fillRect/>
          </a:stretch>
        </xdr:blipFill>
        <xdr:spPr bwMode="auto">
          <a:xfrm>
            <a:off x="1625490" y="177363"/>
            <a:ext cx="1805481" cy="554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32">
            <a:extLst>
              <a:ext uri="{FF2B5EF4-FFF2-40B4-BE49-F238E27FC236}">
                <a16:creationId xmlns="" xmlns:a16="http://schemas.microsoft.com/office/drawing/2014/main" id="{625D547A-DB2A-4AD9-AE49-417954B3969B}"/>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3308788" y="119227"/>
            <a:ext cx="152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33">
            <a:extLst>
              <a:ext uri="{FF2B5EF4-FFF2-40B4-BE49-F238E27FC236}">
                <a16:creationId xmlns="" xmlns:a16="http://schemas.microsoft.com/office/drawing/2014/main" id="{B535C7DE-B612-4DE8-8C36-28D9F9445B7C}"/>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4873515" y="146160"/>
            <a:ext cx="390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34">
            <a:extLst>
              <a:ext uri="{FF2B5EF4-FFF2-40B4-BE49-F238E27FC236}">
                <a16:creationId xmlns="" xmlns:a16="http://schemas.microsoft.com/office/drawing/2014/main" id="{E12E8B6D-2899-4B6D-98E5-B1C7E934FC4C}"/>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3692744" y="207250"/>
            <a:ext cx="2000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35">
            <a:extLst>
              <a:ext uri="{FF2B5EF4-FFF2-40B4-BE49-F238E27FC236}">
                <a16:creationId xmlns="" xmlns:a16="http://schemas.microsoft.com/office/drawing/2014/main" id="{8B6EC71E-B626-45C2-A264-5B9191E1F4B9}"/>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7112219" y="0"/>
            <a:ext cx="1140372" cy="81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図 36">
            <a:extLst>
              <a:ext uri="{FF2B5EF4-FFF2-40B4-BE49-F238E27FC236}">
                <a16:creationId xmlns="" xmlns:a16="http://schemas.microsoft.com/office/drawing/2014/main" id="{547CE0A8-570A-4490-A5A3-45697AE8E328}"/>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6823184" y="108060"/>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図 37">
            <a:extLst>
              <a:ext uri="{FF2B5EF4-FFF2-40B4-BE49-F238E27FC236}">
                <a16:creationId xmlns="" xmlns:a16="http://schemas.microsoft.com/office/drawing/2014/main" id="{319D46CA-D3D1-45DA-8941-027A3370B464}"/>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8389883" y="89994"/>
            <a:ext cx="3619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38">
            <a:extLst>
              <a:ext uri="{FF2B5EF4-FFF2-40B4-BE49-F238E27FC236}">
                <a16:creationId xmlns="" xmlns:a16="http://schemas.microsoft.com/office/drawing/2014/main" id="{B3B437E9-EE52-413C-AB14-3B1834017AF4}"/>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6492766" y="450631"/>
            <a:ext cx="1905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39">
            <a:extLst>
              <a:ext uri="{FF2B5EF4-FFF2-40B4-BE49-F238E27FC236}">
                <a16:creationId xmlns="" xmlns:a16="http://schemas.microsoft.com/office/drawing/2014/main" id="{71B8AA19-E047-4A5B-98DB-C70BB2946AB9}"/>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5356992" y="26276"/>
            <a:ext cx="7715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図 40">
            <a:extLst>
              <a:ext uri="{FF2B5EF4-FFF2-40B4-BE49-F238E27FC236}">
                <a16:creationId xmlns="" xmlns:a16="http://schemas.microsoft.com/office/drawing/2014/main" id="{3CC51DD1-E8BD-465E-8F30-468003CE320D}"/>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9885636" y="0"/>
            <a:ext cx="922283" cy="99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41">
            <a:extLst>
              <a:ext uri="{FF2B5EF4-FFF2-40B4-BE49-F238E27FC236}">
                <a16:creationId xmlns="" xmlns:a16="http://schemas.microsoft.com/office/drawing/2014/main" id="{9C7FF6E6-97BC-4C2A-B493-A398D6C9E1BC}"/>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rot="19660311">
            <a:off x="9442559" y="55588"/>
            <a:ext cx="323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図 42">
            <a:extLst>
              <a:ext uri="{FF2B5EF4-FFF2-40B4-BE49-F238E27FC236}">
                <a16:creationId xmlns="" xmlns:a16="http://schemas.microsoft.com/office/drawing/2014/main" id="{F4444C98-0DA2-4A32-9736-40BB3C0C110B}"/>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16330450" y="157655"/>
            <a:ext cx="1003046" cy="59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43">
            <a:extLst>
              <a:ext uri="{FF2B5EF4-FFF2-40B4-BE49-F238E27FC236}">
                <a16:creationId xmlns="" xmlns:a16="http://schemas.microsoft.com/office/drawing/2014/main" id="{36D54C93-05BB-47F3-A224-86A32FDD5AF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rot="1939689" flipH="1">
            <a:off x="17120366" y="36100"/>
            <a:ext cx="2095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44">
            <a:extLst>
              <a:ext uri="{FF2B5EF4-FFF2-40B4-BE49-F238E27FC236}">
                <a16:creationId xmlns="" xmlns:a16="http://schemas.microsoft.com/office/drawing/2014/main" id="{8343BFB3-E2E8-4FC3-AF88-1952D20DEDE4}"/>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14189293" y="448004"/>
            <a:ext cx="18859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45">
            <a:extLst>
              <a:ext uri="{FF2B5EF4-FFF2-40B4-BE49-F238E27FC236}">
                <a16:creationId xmlns="" xmlns:a16="http://schemas.microsoft.com/office/drawing/2014/main" id="{21362DDB-B2F5-46B7-A409-914BEB364252}"/>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12035659" y="521904"/>
            <a:ext cx="3524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図 46">
            <a:extLst>
              <a:ext uri="{FF2B5EF4-FFF2-40B4-BE49-F238E27FC236}">
                <a16:creationId xmlns="" xmlns:a16="http://schemas.microsoft.com/office/drawing/2014/main" id="{F3D71CEC-4A98-49D9-8172-937E2D44616C}"/>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11123886" y="130065"/>
            <a:ext cx="571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47">
            <a:extLst>
              <a:ext uri="{FF2B5EF4-FFF2-40B4-BE49-F238E27FC236}">
                <a16:creationId xmlns="" xmlns:a16="http://schemas.microsoft.com/office/drawing/2014/main" id="{FECBB1C3-A607-4997-AD54-933647522337}"/>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12918854" y="91309"/>
            <a:ext cx="1280677" cy="775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Z96"/>
  <sheetViews>
    <sheetView view="pageBreakPreview" zoomScaleNormal="100" zoomScaleSheetLayoutView="100" workbookViewId="0">
      <selection activeCell="P72" sqref="P72"/>
    </sheetView>
  </sheetViews>
  <sheetFormatPr defaultRowHeight="13.5" x14ac:dyDescent="0.15"/>
  <cols>
    <col min="1" max="1" width="4.5" style="1" bestFit="1" customWidth="1"/>
    <col min="2" max="2" width="3.375" style="2" bestFit="1" customWidth="1"/>
    <col min="3" max="3" width="26.625" style="2" customWidth="1"/>
    <col min="4" max="6" width="16.125" style="2" customWidth="1"/>
    <col min="7" max="7" width="4.375" style="2" hidden="1" customWidth="1"/>
    <col min="8" max="8" width="10.625" style="2" customWidth="1"/>
    <col min="9" max="9" width="7.125" style="3" bestFit="1" customWidth="1"/>
    <col min="10" max="10" width="6.625" style="2" customWidth="1"/>
    <col min="11" max="11" width="7.125" style="3" bestFit="1" customWidth="1"/>
    <col min="12" max="12" width="6.625" style="2" customWidth="1"/>
    <col min="13" max="13" width="2.625" style="4" customWidth="1"/>
    <col min="14" max="14" width="4.5" style="46" bestFit="1" customWidth="1"/>
    <col min="15" max="15" width="3.375" style="2" bestFit="1" customWidth="1"/>
    <col min="16" max="16" width="26.625" style="2" customWidth="1"/>
    <col min="17" max="19" width="16.125" style="2" customWidth="1"/>
    <col min="20" max="20" width="12.5" style="2" hidden="1" customWidth="1"/>
    <col min="21" max="21" width="10.625" style="2" customWidth="1"/>
    <col min="22" max="22" width="7.125" style="3" bestFit="1" customWidth="1"/>
    <col min="23" max="23" width="6.625" style="2" customWidth="1"/>
    <col min="24" max="24" width="7.125" style="3" bestFit="1" customWidth="1"/>
    <col min="25" max="25" width="6.625" style="2" customWidth="1"/>
    <col min="26" max="256" width="9" style="2"/>
    <col min="257" max="257" width="4.5" style="2" bestFit="1" customWidth="1"/>
    <col min="258" max="258" width="3.375" style="2" bestFit="1" customWidth="1"/>
    <col min="259" max="259" width="26.625" style="2" customWidth="1"/>
    <col min="260" max="262" width="16.125" style="2" customWidth="1"/>
    <col min="263" max="263" width="0" style="2" hidden="1" customWidth="1"/>
    <col min="264" max="264" width="10.625" style="2" customWidth="1"/>
    <col min="265" max="265" width="7.125" style="2" bestFit="1" customWidth="1"/>
    <col min="266" max="266" width="6.625" style="2" customWidth="1"/>
    <col min="267" max="267" width="7.125" style="2" bestFit="1" customWidth="1"/>
    <col min="268" max="268" width="6.625" style="2" customWidth="1"/>
    <col min="269" max="269" width="2.625" style="2" customWidth="1"/>
    <col min="270" max="270" width="4.5" style="2" bestFit="1" customWidth="1"/>
    <col min="271" max="271" width="3.375" style="2" bestFit="1" customWidth="1"/>
    <col min="272" max="272" width="26.625" style="2" customWidth="1"/>
    <col min="273" max="275" width="16.125" style="2" customWidth="1"/>
    <col min="276" max="276" width="0" style="2" hidden="1" customWidth="1"/>
    <col min="277" max="277" width="10.625" style="2" customWidth="1"/>
    <col min="278" max="278" width="7.125" style="2" bestFit="1" customWidth="1"/>
    <col min="279" max="279" width="6.625" style="2" customWidth="1"/>
    <col min="280" max="280" width="7.125" style="2" bestFit="1" customWidth="1"/>
    <col min="281" max="281" width="6.625" style="2" customWidth="1"/>
    <col min="282" max="512" width="9" style="2"/>
    <col min="513" max="513" width="4.5" style="2" bestFit="1" customWidth="1"/>
    <col min="514" max="514" width="3.375" style="2" bestFit="1" customWidth="1"/>
    <col min="515" max="515" width="26.625" style="2" customWidth="1"/>
    <col min="516" max="518" width="16.125" style="2" customWidth="1"/>
    <col min="519" max="519" width="0" style="2" hidden="1" customWidth="1"/>
    <col min="520" max="520" width="10.625" style="2" customWidth="1"/>
    <col min="521" max="521" width="7.125" style="2" bestFit="1" customWidth="1"/>
    <col min="522" max="522" width="6.625" style="2" customWidth="1"/>
    <col min="523" max="523" width="7.125" style="2" bestFit="1" customWidth="1"/>
    <col min="524" max="524" width="6.625" style="2" customWidth="1"/>
    <col min="525" max="525" width="2.625" style="2" customWidth="1"/>
    <col min="526" max="526" width="4.5" style="2" bestFit="1" customWidth="1"/>
    <col min="527" max="527" width="3.375" style="2" bestFit="1" customWidth="1"/>
    <col min="528" max="528" width="26.625" style="2" customWidth="1"/>
    <col min="529" max="531" width="16.125" style="2" customWidth="1"/>
    <col min="532" max="532" width="0" style="2" hidden="1" customWidth="1"/>
    <col min="533" max="533" width="10.625" style="2" customWidth="1"/>
    <col min="534" max="534" width="7.125" style="2" bestFit="1" customWidth="1"/>
    <col min="535" max="535" width="6.625" style="2" customWidth="1"/>
    <col min="536" max="536" width="7.125" style="2" bestFit="1" customWidth="1"/>
    <col min="537" max="537" width="6.625" style="2" customWidth="1"/>
    <col min="538" max="768" width="9" style="2"/>
    <col min="769" max="769" width="4.5" style="2" bestFit="1" customWidth="1"/>
    <col min="770" max="770" width="3.375" style="2" bestFit="1" customWidth="1"/>
    <col min="771" max="771" width="26.625" style="2" customWidth="1"/>
    <col min="772" max="774" width="16.125" style="2" customWidth="1"/>
    <col min="775" max="775" width="0" style="2" hidden="1" customWidth="1"/>
    <col min="776" max="776" width="10.625" style="2" customWidth="1"/>
    <col min="777" max="777" width="7.125" style="2" bestFit="1" customWidth="1"/>
    <col min="778" max="778" width="6.625" style="2" customWidth="1"/>
    <col min="779" max="779" width="7.125" style="2" bestFit="1" customWidth="1"/>
    <col min="780" max="780" width="6.625" style="2" customWidth="1"/>
    <col min="781" max="781" width="2.625" style="2" customWidth="1"/>
    <col min="782" max="782" width="4.5" style="2" bestFit="1" customWidth="1"/>
    <col min="783" max="783" width="3.375" style="2" bestFit="1" customWidth="1"/>
    <col min="784" max="784" width="26.625" style="2" customWidth="1"/>
    <col min="785" max="787" width="16.125" style="2" customWidth="1"/>
    <col min="788" max="788" width="0" style="2" hidden="1" customWidth="1"/>
    <col min="789" max="789" width="10.625" style="2" customWidth="1"/>
    <col min="790" max="790" width="7.125" style="2" bestFit="1" customWidth="1"/>
    <col min="791" max="791" width="6.625" style="2" customWidth="1"/>
    <col min="792" max="792" width="7.125" style="2" bestFit="1" customWidth="1"/>
    <col min="793" max="793" width="6.625" style="2" customWidth="1"/>
    <col min="794" max="1024" width="9" style="2"/>
    <col min="1025" max="1025" width="4.5" style="2" bestFit="1" customWidth="1"/>
    <col min="1026" max="1026" width="3.375" style="2" bestFit="1" customWidth="1"/>
    <col min="1027" max="1027" width="26.625" style="2" customWidth="1"/>
    <col min="1028" max="1030" width="16.125" style="2" customWidth="1"/>
    <col min="1031" max="1031" width="0" style="2" hidden="1" customWidth="1"/>
    <col min="1032" max="1032" width="10.625" style="2" customWidth="1"/>
    <col min="1033" max="1033" width="7.125" style="2" bestFit="1" customWidth="1"/>
    <col min="1034" max="1034" width="6.625" style="2" customWidth="1"/>
    <col min="1035" max="1035" width="7.125" style="2" bestFit="1" customWidth="1"/>
    <col min="1036" max="1036" width="6.625" style="2" customWidth="1"/>
    <col min="1037" max="1037" width="2.625" style="2" customWidth="1"/>
    <col min="1038" max="1038" width="4.5" style="2" bestFit="1" customWidth="1"/>
    <col min="1039" max="1039" width="3.375" style="2" bestFit="1" customWidth="1"/>
    <col min="1040" max="1040" width="26.625" style="2" customWidth="1"/>
    <col min="1041" max="1043" width="16.125" style="2" customWidth="1"/>
    <col min="1044" max="1044" width="0" style="2" hidden="1" customWidth="1"/>
    <col min="1045" max="1045" width="10.625" style="2" customWidth="1"/>
    <col min="1046" max="1046" width="7.125" style="2" bestFit="1" customWidth="1"/>
    <col min="1047" max="1047" width="6.625" style="2" customWidth="1"/>
    <col min="1048" max="1048" width="7.125" style="2" bestFit="1" customWidth="1"/>
    <col min="1049" max="1049" width="6.625" style="2" customWidth="1"/>
    <col min="1050" max="1280" width="9" style="2"/>
    <col min="1281" max="1281" width="4.5" style="2" bestFit="1" customWidth="1"/>
    <col min="1282" max="1282" width="3.375" style="2" bestFit="1" customWidth="1"/>
    <col min="1283" max="1283" width="26.625" style="2" customWidth="1"/>
    <col min="1284" max="1286" width="16.125" style="2" customWidth="1"/>
    <col min="1287" max="1287" width="0" style="2" hidden="1" customWidth="1"/>
    <col min="1288" max="1288" width="10.625" style="2" customWidth="1"/>
    <col min="1289" max="1289" width="7.125" style="2" bestFit="1" customWidth="1"/>
    <col min="1290" max="1290" width="6.625" style="2" customWidth="1"/>
    <col min="1291" max="1291" width="7.125" style="2" bestFit="1" customWidth="1"/>
    <col min="1292" max="1292" width="6.625" style="2" customWidth="1"/>
    <col min="1293" max="1293" width="2.625" style="2" customWidth="1"/>
    <col min="1294" max="1294" width="4.5" style="2" bestFit="1" customWidth="1"/>
    <col min="1295" max="1295" width="3.375" style="2" bestFit="1" customWidth="1"/>
    <col min="1296" max="1296" width="26.625" style="2" customWidth="1"/>
    <col min="1297" max="1299" width="16.125" style="2" customWidth="1"/>
    <col min="1300" max="1300" width="0" style="2" hidden="1" customWidth="1"/>
    <col min="1301" max="1301" width="10.625" style="2" customWidth="1"/>
    <col min="1302" max="1302" width="7.125" style="2" bestFit="1" customWidth="1"/>
    <col min="1303" max="1303" width="6.625" style="2" customWidth="1"/>
    <col min="1304" max="1304" width="7.125" style="2" bestFit="1" customWidth="1"/>
    <col min="1305" max="1305" width="6.625" style="2" customWidth="1"/>
    <col min="1306" max="1536" width="9" style="2"/>
    <col min="1537" max="1537" width="4.5" style="2" bestFit="1" customWidth="1"/>
    <col min="1538" max="1538" width="3.375" style="2" bestFit="1" customWidth="1"/>
    <col min="1539" max="1539" width="26.625" style="2" customWidth="1"/>
    <col min="1540" max="1542" width="16.125" style="2" customWidth="1"/>
    <col min="1543" max="1543" width="0" style="2" hidden="1" customWidth="1"/>
    <col min="1544" max="1544" width="10.625" style="2" customWidth="1"/>
    <col min="1545" max="1545" width="7.125" style="2" bestFit="1" customWidth="1"/>
    <col min="1546" max="1546" width="6.625" style="2" customWidth="1"/>
    <col min="1547" max="1547" width="7.125" style="2" bestFit="1" customWidth="1"/>
    <col min="1548" max="1548" width="6.625" style="2" customWidth="1"/>
    <col min="1549" max="1549" width="2.625" style="2" customWidth="1"/>
    <col min="1550" max="1550" width="4.5" style="2" bestFit="1" customWidth="1"/>
    <col min="1551" max="1551" width="3.375" style="2" bestFit="1" customWidth="1"/>
    <col min="1552" max="1552" width="26.625" style="2" customWidth="1"/>
    <col min="1553" max="1555" width="16.125" style="2" customWidth="1"/>
    <col min="1556" max="1556" width="0" style="2" hidden="1" customWidth="1"/>
    <col min="1557" max="1557" width="10.625" style="2" customWidth="1"/>
    <col min="1558" max="1558" width="7.125" style="2" bestFit="1" customWidth="1"/>
    <col min="1559" max="1559" width="6.625" style="2" customWidth="1"/>
    <col min="1560" max="1560" width="7.125" style="2" bestFit="1" customWidth="1"/>
    <col min="1561" max="1561" width="6.625" style="2" customWidth="1"/>
    <col min="1562" max="1792" width="9" style="2"/>
    <col min="1793" max="1793" width="4.5" style="2" bestFit="1" customWidth="1"/>
    <col min="1794" max="1794" width="3.375" style="2" bestFit="1" customWidth="1"/>
    <col min="1795" max="1795" width="26.625" style="2" customWidth="1"/>
    <col min="1796" max="1798" width="16.125" style="2" customWidth="1"/>
    <col min="1799" max="1799" width="0" style="2" hidden="1" customWidth="1"/>
    <col min="1800" max="1800" width="10.625" style="2" customWidth="1"/>
    <col min="1801" max="1801" width="7.125" style="2" bestFit="1" customWidth="1"/>
    <col min="1802" max="1802" width="6.625" style="2" customWidth="1"/>
    <col min="1803" max="1803" width="7.125" style="2" bestFit="1" customWidth="1"/>
    <col min="1804" max="1804" width="6.625" style="2" customWidth="1"/>
    <col min="1805" max="1805" width="2.625" style="2" customWidth="1"/>
    <col min="1806" max="1806" width="4.5" style="2" bestFit="1" customWidth="1"/>
    <col min="1807" max="1807" width="3.375" style="2" bestFit="1" customWidth="1"/>
    <col min="1808" max="1808" width="26.625" style="2" customWidth="1"/>
    <col min="1809" max="1811" width="16.125" style="2" customWidth="1"/>
    <col min="1812" max="1812" width="0" style="2" hidden="1" customWidth="1"/>
    <col min="1813" max="1813" width="10.625" style="2" customWidth="1"/>
    <col min="1814" max="1814" width="7.125" style="2" bestFit="1" customWidth="1"/>
    <col min="1815" max="1815" width="6.625" style="2" customWidth="1"/>
    <col min="1816" max="1816" width="7.125" style="2" bestFit="1" customWidth="1"/>
    <col min="1817" max="1817" width="6.625" style="2" customWidth="1"/>
    <col min="1818" max="2048" width="9" style="2"/>
    <col min="2049" max="2049" width="4.5" style="2" bestFit="1" customWidth="1"/>
    <col min="2050" max="2050" width="3.375" style="2" bestFit="1" customWidth="1"/>
    <col min="2051" max="2051" width="26.625" style="2" customWidth="1"/>
    <col min="2052" max="2054" width="16.125" style="2" customWidth="1"/>
    <col min="2055" max="2055" width="0" style="2" hidden="1" customWidth="1"/>
    <col min="2056" max="2056" width="10.625" style="2" customWidth="1"/>
    <col min="2057" max="2057" width="7.125" style="2" bestFit="1" customWidth="1"/>
    <col min="2058" max="2058" width="6.625" style="2" customWidth="1"/>
    <col min="2059" max="2059" width="7.125" style="2" bestFit="1" customWidth="1"/>
    <col min="2060" max="2060" width="6.625" style="2" customWidth="1"/>
    <col min="2061" max="2061" width="2.625" style="2" customWidth="1"/>
    <col min="2062" max="2062" width="4.5" style="2" bestFit="1" customWidth="1"/>
    <col min="2063" max="2063" width="3.375" style="2" bestFit="1" customWidth="1"/>
    <col min="2064" max="2064" width="26.625" style="2" customWidth="1"/>
    <col min="2065" max="2067" width="16.125" style="2" customWidth="1"/>
    <col min="2068" max="2068" width="0" style="2" hidden="1" customWidth="1"/>
    <col min="2069" max="2069" width="10.625" style="2" customWidth="1"/>
    <col min="2070" max="2070" width="7.125" style="2" bestFit="1" customWidth="1"/>
    <col min="2071" max="2071" width="6.625" style="2" customWidth="1"/>
    <col min="2072" max="2072" width="7.125" style="2" bestFit="1" customWidth="1"/>
    <col min="2073" max="2073" width="6.625" style="2" customWidth="1"/>
    <col min="2074" max="2304" width="9" style="2"/>
    <col min="2305" max="2305" width="4.5" style="2" bestFit="1" customWidth="1"/>
    <col min="2306" max="2306" width="3.375" style="2" bestFit="1" customWidth="1"/>
    <col min="2307" max="2307" width="26.625" style="2" customWidth="1"/>
    <col min="2308" max="2310" width="16.125" style="2" customWidth="1"/>
    <col min="2311" max="2311" width="0" style="2" hidden="1" customWidth="1"/>
    <col min="2312" max="2312" width="10.625" style="2" customWidth="1"/>
    <col min="2313" max="2313" width="7.125" style="2" bestFit="1" customWidth="1"/>
    <col min="2314" max="2314" width="6.625" style="2" customWidth="1"/>
    <col min="2315" max="2315" width="7.125" style="2" bestFit="1" customWidth="1"/>
    <col min="2316" max="2316" width="6.625" style="2" customWidth="1"/>
    <col min="2317" max="2317" width="2.625" style="2" customWidth="1"/>
    <col min="2318" max="2318" width="4.5" style="2" bestFit="1" customWidth="1"/>
    <col min="2319" max="2319" width="3.375" style="2" bestFit="1" customWidth="1"/>
    <col min="2320" max="2320" width="26.625" style="2" customWidth="1"/>
    <col min="2321" max="2323" width="16.125" style="2" customWidth="1"/>
    <col min="2324" max="2324" width="0" style="2" hidden="1" customWidth="1"/>
    <col min="2325" max="2325" width="10.625" style="2" customWidth="1"/>
    <col min="2326" max="2326" width="7.125" style="2" bestFit="1" customWidth="1"/>
    <col min="2327" max="2327" width="6.625" style="2" customWidth="1"/>
    <col min="2328" max="2328" width="7.125" style="2" bestFit="1" customWidth="1"/>
    <col min="2329" max="2329" width="6.625" style="2" customWidth="1"/>
    <col min="2330" max="2560" width="9" style="2"/>
    <col min="2561" max="2561" width="4.5" style="2" bestFit="1" customWidth="1"/>
    <col min="2562" max="2562" width="3.375" style="2" bestFit="1" customWidth="1"/>
    <col min="2563" max="2563" width="26.625" style="2" customWidth="1"/>
    <col min="2564" max="2566" width="16.125" style="2" customWidth="1"/>
    <col min="2567" max="2567" width="0" style="2" hidden="1" customWidth="1"/>
    <col min="2568" max="2568" width="10.625" style="2" customWidth="1"/>
    <col min="2569" max="2569" width="7.125" style="2" bestFit="1" customWidth="1"/>
    <col min="2570" max="2570" width="6.625" style="2" customWidth="1"/>
    <col min="2571" max="2571" width="7.125" style="2" bestFit="1" customWidth="1"/>
    <col min="2572" max="2572" width="6.625" style="2" customWidth="1"/>
    <col min="2573" max="2573" width="2.625" style="2" customWidth="1"/>
    <col min="2574" max="2574" width="4.5" style="2" bestFit="1" customWidth="1"/>
    <col min="2575" max="2575" width="3.375" style="2" bestFit="1" customWidth="1"/>
    <col min="2576" max="2576" width="26.625" style="2" customWidth="1"/>
    <col min="2577" max="2579" width="16.125" style="2" customWidth="1"/>
    <col min="2580" max="2580" width="0" style="2" hidden="1" customWidth="1"/>
    <col min="2581" max="2581" width="10.625" style="2" customWidth="1"/>
    <col min="2582" max="2582" width="7.125" style="2" bestFit="1" customWidth="1"/>
    <col min="2583" max="2583" width="6.625" style="2" customWidth="1"/>
    <col min="2584" max="2584" width="7.125" style="2" bestFit="1" customWidth="1"/>
    <col min="2585" max="2585" width="6.625" style="2" customWidth="1"/>
    <col min="2586" max="2816" width="9" style="2"/>
    <col min="2817" max="2817" width="4.5" style="2" bestFit="1" customWidth="1"/>
    <col min="2818" max="2818" width="3.375" style="2" bestFit="1" customWidth="1"/>
    <col min="2819" max="2819" width="26.625" style="2" customWidth="1"/>
    <col min="2820" max="2822" width="16.125" style="2" customWidth="1"/>
    <col min="2823" max="2823" width="0" style="2" hidden="1" customWidth="1"/>
    <col min="2824" max="2824" width="10.625" style="2" customWidth="1"/>
    <col min="2825" max="2825" width="7.125" style="2" bestFit="1" customWidth="1"/>
    <col min="2826" max="2826" width="6.625" style="2" customWidth="1"/>
    <col min="2827" max="2827" width="7.125" style="2" bestFit="1" customWidth="1"/>
    <col min="2828" max="2828" width="6.625" style="2" customWidth="1"/>
    <col min="2829" max="2829" width="2.625" style="2" customWidth="1"/>
    <col min="2830" max="2830" width="4.5" style="2" bestFit="1" customWidth="1"/>
    <col min="2831" max="2831" width="3.375" style="2" bestFit="1" customWidth="1"/>
    <col min="2832" max="2832" width="26.625" style="2" customWidth="1"/>
    <col min="2833" max="2835" width="16.125" style="2" customWidth="1"/>
    <col min="2836" max="2836" width="0" style="2" hidden="1" customWidth="1"/>
    <col min="2837" max="2837" width="10.625" style="2" customWidth="1"/>
    <col min="2838" max="2838" width="7.125" style="2" bestFit="1" customWidth="1"/>
    <col min="2839" max="2839" width="6.625" style="2" customWidth="1"/>
    <col min="2840" max="2840" width="7.125" style="2" bestFit="1" customWidth="1"/>
    <col min="2841" max="2841" width="6.625" style="2" customWidth="1"/>
    <col min="2842" max="3072" width="9" style="2"/>
    <col min="3073" max="3073" width="4.5" style="2" bestFit="1" customWidth="1"/>
    <col min="3074" max="3074" width="3.375" style="2" bestFit="1" customWidth="1"/>
    <col min="3075" max="3075" width="26.625" style="2" customWidth="1"/>
    <col min="3076" max="3078" width="16.125" style="2" customWidth="1"/>
    <col min="3079" max="3079" width="0" style="2" hidden="1" customWidth="1"/>
    <col min="3080" max="3080" width="10.625" style="2" customWidth="1"/>
    <col min="3081" max="3081" width="7.125" style="2" bestFit="1" customWidth="1"/>
    <col min="3082" max="3082" width="6.625" style="2" customWidth="1"/>
    <col min="3083" max="3083" width="7.125" style="2" bestFit="1" customWidth="1"/>
    <col min="3084" max="3084" width="6.625" style="2" customWidth="1"/>
    <col min="3085" max="3085" width="2.625" style="2" customWidth="1"/>
    <col min="3086" max="3086" width="4.5" style="2" bestFit="1" customWidth="1"/>
    <col min="3087" max="3087" width="3.375" style="2" bestFit="1" customWidth="1"/>
    <col min="3088" max="3088" width="26.625" style="2" customWidth="1"/>
    <col min="3089" max="3091" width="16.125" style="2" customWidth="1"/>
    <col min="3092" max="3092" width="0" style="2" hidden="1" customWidth="1"/>
    <col min="3093" max="3093" width="10.625" style="2" customWidth="1"/>
    <col min="3094" max="3094" width="7.125" style="2" bestFit="1" customWidth="1"/>
    <col min="3095" max="3095" width="6.625" style="2" customWidth="1"/>
    <col min="3096" max="3096" width="7.125" style="2" bestFit="1" customWidth="1"/>
    <col min="3097" max="3097" width="6.625" style="2" customWidth="1"/>
    <col min="3098" max="3328" width="9" style="2"/>
    <col min="3329" max="3329" width="4.5" style="2" bestFit="1" customWidth="1"/>
    <col min="3330" max="3330" width="3.375" style="2" bestFit="1" customWidth="1"/>
    <col min="3331" max="3331" width="26.625" style="2" customWidth="1"/>
    <col min="3332" max="3334" width="16.125" style="2" customWidth="1"/>
    <col min="3335" max="3335" width="0" style="2" hidden="1" customWidth="1"/>
    <col min="3336" max="3336" width="10.625" style="2" customWidth="1"/>
    <col min="3337" max="3337" width="7.125" style="2" bestFit="1" customWidth="1"/>
    <col min="3338" max="3338" width="6.625" style="2" customWidth="1"/>
    <col min="3339" max="3339" width="7.125" style="2" bestFit="1" customWidth="1"/>
    <col min="3340" max="3340" width="6.625" style="2" customWidth="1"/>
    <col min="3341" max="3341" width="2.625" style="2" customWidth="1"/>
    <col min="3342" max="3342" width="4.5" style="2" bestFit="1" customWidth="1"/>
    <col min="3343" max="3343" width="3.375" style="2" bestFit="1" customWidth="1"/>
    <col min="3344" max="3344" width="26.625" style="2" customWidth="1"/>
    <col min="3345" max="3347" width="16.125" style="2" customWidth="1"/>
    <col min="3348" max="3348" width="0" style="2" hidden="1" customWidth="1"/>
    <col min="3349" max="3349" width="10.625" style="2" customWidth="1"/>
    <col min="3350" max="3350" width="7.125" style="2" bestFit="1" customWidth="1"/>
    <col min="3351" max="3351" width="6.625" style="2" customWidth="1"/>
    <col min="3352" max="3352" width="7.125" style="2" bestFit="1" customWidth="1"/>
    <col min="3353" max="3353" width="6.625" style="2" customWidth="1"/>
    <col min="3354" max="3584" width="9" style="2"/>
    <col min="3585" max="3585" width="4.5" style="2" bestFit="1" customWidth="1"/>
    <col min="3586" max="3586" width="3.375" style="2" bestFit="1" customWidth="1"/>
    <col min="3587" max="3587" width="26.625" style="2" customWidth="1"/>
    <col min="3588" max="3590" width="16.125" style="2" customWidth="1"/>
    <col min="3591" max="3591" width="0" style="2" hidden="1" customWidth="1"/>
    <col min="3592" max="3592" width="10.625" style="2" customWidth="1"/>
    <col min="3593" max="3593" width="7.125" style="2" bestFit="1" customWidth="1"/>
    <col min="3594" max="3594" width="6.625" style="2" customWidth="1"/>
    <col min="3595" max="3595" width="7.125" style="2" bestFit="1" customWidth="1"/>
    <col min="3596" max="3596" width="6.625" style="2" customWidth="1"/>
    <col min="3597" max="3597" width="2.625" style="2" customWidth="1"/>
    <col min="3598" max="3598" width="4.5" style="2" bestFit="1" customWidth="1"/>
    <col min="3599" max="3599" width="3.375" style="2" bestFit="1" customWidth="1"/>
    <col min="3600" max="3600" width="26.625" style="2" customWidth="1"/>
    <col min="3601" max="3603" width="16.125" style="2" customWidth="1"/>
    <col min="3604" max="3604" width="0" style="2" hidden="1" customWidth="1"/>
    <col min="3605" max="3605" width="10.625" style="2" customWidth="1"/>
    <col min="3606" max="3606" width="7.125" style="2" bestFit="1" customWidth="1"/>
    <col min="3607" max="3607" width="6.625" style="2" customWidth="1"/>
    <col min="3608" max="3608" width="7.125" style="2" bestFit="1" customWidth="1"/>
    <col min="3609" max="3609" width="6.625" style="2" customWidth="1"/>
    <col min="3610" max="3840" width="9" style="2"/>
    <col min="3841" max="3841" width="4.5" style="2" bestFit="1" customWidth="1"/>
    <col min="3842" max="3842" width="3.375" style="2" bestFit="1" customWidth="1"/>
    <col min="3843" max="3843" width="26.625" style="2" customWidth="1"/>
    <col min="3844" max="3846" width="16.125" style="2" customWidth="1"/>
    <col min="3847" max="3847" width="0" style="2" hidden="1" customWidth="1"/>
    <col min="3848" max="3848" width="10.625" style="2" customWidth="1"/>
    <col min="3849" max="3849" width="7.125" style="2" bestFit="1" customWidth="1"/>
    <col min="3850" max="3850" width="6.625" style="2" customWidth="1"/>
    <col min="3851" max="3851" width="7.125" style="2" bestFit="1" customWidth="1"/>
    <col min="3852" max="3852" width="6.625" style="2" customWidth="1"/>
    <col min="3853" max="3853" width="2.625" style="2" customWidth="1"/>
    <col min="3854" max="3854" width="4.5" style="2" bestFit="1" customWidth="1"/>
    <col min="3855" max="3855" width="3.375" style="2" bestFit="1" customWidth="1"/>
    <col min="3856" max="3856" width="26.625" style="2" customWidth="1"/>
    <col min="3857" max="3859" width="16.125" style="2" customWidth="1"/>
    <col min="3860" max="3860" width="0" style="2" hidden="1" customWidth="1"/>
    <col min="3861" max="3861" width="10.625" style="2" customWidth="1"/>
    <col min="3862" max="3862" width="7.125" style="2" bestFit="1" customWidth="1"/>
    <col min="3863" max="3863" width="6.625" style="2" customWidth="1"/>
    <col min="3864" max="3864" width="7.125" style="2" bestFit="1" customWidth="1"/>
    <col min="3865" max="3865" width="6.625" style="2" customWidth="1"/>
    <col min="3866" max="4096" width="9" style="2"/>
    <col min="4097" max="4097" width="4.5" style="2" bestFit="1" customWidth="1"/>
    <col min="4098" max="4098" width="3.375" style="2" bestFit="1" customWidth="1"/>
    <col min="4099" max="4099" width="26.625" style="2" customWidth="1"/>
    <col min="4100" max="4102" width="16.125" style="2" customWidth="1"/>
    <col min="4103" max="4103" width="0" style="2" hidden="1" customWidth="1"/>
    <col min="4104" max="4104" width="10.625" style="2" customWidth="1"/>
    <col min="4105" max="4105" width="7.125" style="2" bestFit="1" customWidth="1"/>
    <col min="4106" max="4106" width="6.625" style="2" customWidth="1"/>
    <col min="4107" max="4107" width="7.125" style="2" bestFit="1" customWidth="1"/>
    <col min="4108" max="4108" width="6.625" style="2" customWidth="1"/>
    <col min="4109" max="4109" width="2.625" style="2" customWidth="1"/>
    <col min="4110" max="4110" width="4.5" style="2" bestFit="1" customWidth="1"/>
    <col min="4111" max="4111" width="3.375" style="2" bestFit="1" customWidth="1"/>
    <col min="4112" max="4112" width="26.625" style="2" customWidth="1"/>
    <col min="4113" max="4115" width="16.125" style="2" customWidth="1"/>
    <col min="4116" max="4116" width="0" style="2" hidden="1" customWidth="1"/>
    <col min="4117" max="4117" width="10.625" style="2" customWidth="1"/>
    <col min="4118" max="4118" width="7.125" style="2" bestFit="1" customWidth="1"/>
    <col min="4119" max="4119" width="6.625" style="2" customWidth="1"/>
    <col min="4120" max="4120" width="7.125" style="2" bestFit="1" customWidth="1"/>
    <col min="4121" max="4121" width="6.625" style="2" customWidth="1"/>
    <col min="4122" max="4352" width="9" style="2"/>
    <col min="4353" max="4353" width="4.5" style="2" bestFit="1" customWidth="1"/>
    <col min="4354" max="4354" width="3.375" style="2" bestFit="1" customWidth="1"/>
    <col min="4355" max="4355" width="26.625" style="2" customWidth="1"/>
    <col min="4356" max="4358" width="16.125" style="2" customWidth="1"/>
    <col min="4359" max="4359" width="0" style="2" hidden="1" customWidth="1"/>
    <col min="4360" max="4360" width="10.625" style="2" customWidth="1"/>
    <col min="4361" max="4361" width="7.125" style="2" bestFit="1" customWidth="1"/>
    <col min="4362" max="4362" width="6.625" style="2" customWidth="1"/>
    <col min="4363" max="4363" width="7.125" style="2" bestFit="1" customWidth="1"/>
    <col min="4364" max="4364" width="6.625" style="2" customWidth="1"/>
    <col min="4365" max="4365" width="2.625" style="2" customWidth="1"/>
    <col min="4366" max="4366" width="4.5" style="2" bestFit="1" customWidth="1"/>
    <col min="4367" max="4367" width="3.375" style="2" bestFit="1" customWidth="1"/>
    <col min="4368" max="4368" width="26.625" style="2" customWidth="1"/>
    <col min="4369" max="4371" width="16.125" style="2" customWidth="1"/>
    <col min="4372" max="4372" width="0" style="2" hidden="1" customWidth="1"/>
    <col min="4373" max="4373" width="10.625" style="2" customWidth="1"/>
    <col min="4374" max="4374" width="7.125" style="2" bestFit="1" customWidth="1"/>
    <col min="4375" max="4375" width="6.625" style="2" customWidth="1"/>
    <col min="4376" max="4376" width="7.125" style="2" bestFit="1" customWidth="1"/>
    <col min="4377" max="4377" width="6.625" style="2" customWidth="1"/>
    <col min="4378" max="4608" width="9" style="2"/>
    <col min="4609" max="4609" width="4.5" style="2" bestFit="1" customWidth="1"/>
    <col min="4610" max="4610" width="3.375" style="2" bestFit="1" customWidth="1"/>
    <col min="4611" max="4611" width="26.625" style="2" customWidth="1"/>
    <col min="4612" max="4614" width="16.125" style="2" customWidth="1"/>
    <col min="4615" max="4615" width="0" style="2" hidden="1" customWidth="1"/>
    <col min="4616" max="4616" width="10.625" style="2" customWidth="1"/>
    <col min="4617" max="4617" width="7.125" style="2" bestFit="1" customWidth="1"/>
    <col min="4618" max="4618" width="6.625" style="2" customWidth="1"/>
    <col min="4619" max="4619" width="7.125" style="2" bestFit="1" customWidth="1"/>
    <col min="4620" max="4620" width="6.625" style="2" customWidth="1"/>
    <col min="4621" max="4621" width="2.625" style="2" customWidth="1"/>
    <col min="4622" max="4622" width="4.5" style="2" bestFit="1" customWidth="1"/>
    <col min="4623" max="4623" width="3.375" style="2" bestFit="1" customWidth="1"/>
    <col min="4624" max="4624" width="26.625" style="2" customWidth="1"/>
    <col min="4625" max="4627" width="16.125" style="2" customWidth="1"/>
    <col min="4628" max="4628" width="0" style="2" hidden="1" customWidth="1"/>
    <col min="4629" max="4629" width="10.625" style="2" customWidth="1"/>
    <col min="4630" max="4630" width="7.125" style="2" bestFit="1" customWidth="1"/>
    <col min="4631" max="4631" width="6.625" style="2" customWidth="1"/>
    <col min="4632" max="4632" width="7.125" style="2" bestFit="1" customWidth="1"/>
    <col min="4633" max="4633" width="6.625" style="2" customWidth="1"/>
    <col min="4634" max="4864" width="9" style="2"/>
    <col min="4865" max="4865" width="4.5" style="2" bestFit="1" customWidth="1"/>
    <col min="4866" max="4866" width="3.375" style="2" bestFit="1" customWidth="1"/>
    <col min="4867" max="4867" width="26.625" style="2" customWidth="1"/>
    <col min="4868" max="4870" width="16.125" style="2" customWidth="1"/>
    <col min="4871" max="4871" width="0" style="2" hidden="1" customWidth="1"/>
    <col min="4872" max="4872" width="10.625" style="2" customWidth="1"/>
    <col min="4873" max="4873" width="7.125" style="2" bestFit="1" customWidth="1"/>
    <col min="4874" max="4874" width="6.625" style="2" customWidth="1"/>
    <col min="4875" max="4875" width="7.125" style="2" bestFit="1" customWidth="1"/>
    <col min="4876" max="4876" width="6.625" style="2" customWidth="1"/>
    <col min="4877" max="4877" width="2.625" style="2" customWidth="1"/>
    <col min="4878" max="4878" width="4.5" style="2" bestFit="1" customWidth="1"/>
    <col min="4879" max="4879" width="3.375" style="2" bestFit="1" customWidth="1"/>
    <col min="4880" max="4880" width="26.625" style="2" customWidth="1"/>
    <col min="4881" max="4883" width="16.125" style="2" customWidth="1"/>
    <col min="4884" max="4884" width="0" style="2" hidden="1" customWidth="1"/>
    <col min="4885" max="4885" width="10.625" style="2" customWidth="1"/>
    <col min="4886" max="4886" width="7.125" style="2" bestFit="1" customWidth="1"/>
    <col min="4887" max="4887" width="6.625" style="2" customWidth="1"/>
    <col min="4888" max="4888" width="7.125" style="2" bestFit="1" customWidth="1"/>
    <col min="4889" max="4889" width="6.625" style="2" customWidth="1"/>
    <col min="4890" max="5120" width="9" style="2"/>
    <col min="5121" max="5121" width="4.5" style="2" bestFit="1" customWidth="1"/>
    <col min="5122" max="5122" width="3.375" style="2" bestFit="1" customWidth="1"/>
    <col min="5123" max="5123" width="26.625" style="2" customWidth="1"/>
    <col min="5124" max="5126" width="16.125" style="2" customWidth="1"/>
    <col min="5127" max="5127" width="0" style="2" hidden="1" customWidth="1"/>
    <col min="5128" max="5128" width="10.625" style="2" customWidth="1"/>
    <col min="5129" max="5129" width="7.125" style="2" bestFit="1" customWidth="1"/>
    <col min="5130" max="5130" width="6.625" style="2" customWidth="1"/>
    <col min="5131" max="5131" width="7.125" style="2" bestFit="1" customWidth="1"/>
    <col min="5132" max="5132" width="6.625" style="2" customWidth="1"/>
    <col min="5133" max="5133" width="2.625" style="2" customWidth="1"/>
    <col min="5134" max="5134" width="4.5" style="2" bestFit="1" customWidth="1"/>
    <col min="5135" max="5135" width="3.375" style="2" bestFit="1" customWidth="1"/>
    <col min="5136" max="5136" width="26.625" style="2" customWidth="1"/>
    <col min="5137" max="5139" width="16.125" style="2" customWidth="1"/>
    <col min="5140" max="5140" width="0" style="2" hidden="1" customWidth="1"/>
    <col min="5141" max="5141" width="10.625" style="2" customWidth="1"/>
    <col min="5142" max="5142" width="7.125" style="2" bestFit="1" customWidth="1"/>
    <col min="5143" max="5143" width="6.625" style="2" customWidth="1"/>
    <col min="5144" max="5144" width="7.125" style="2" bestFit="1" customWidth="1"/>
    <col min="5145" max="5145" width="6.625" style="2" customWidth="1"/>
    <col min="5146" max="5376" width="9" style="2"/>
    <col min="5377" max="5377" width="4.5" style="2" bestFit="1" customWidth="1"/>
    <col min="5378" max="5378" width="3.375" style="2" bestFit="1" customWidth="1"/>
    <col min="5379" max="5379" width="26.625" style="2" customWidth="1"/>
    <col min="5380" max="5382" width="16.125" style="2" customWidth="1"/>
    <col min="5383" max="5383" width="0" style="2" hidden="1" customWidth="1"/>
    <col min="5384" max="5384" width="10.625" style="2" customWidth="1"/>
    <col min="5385" max="5385" width="7.125" style="2" bestFit="1" customWidth="1"/>
    <col min="5386" max="5386" width="6.625" style="2" customWidth="1"/>
    <col min="5387" max="5387" width="7.125" style="2" bestFit="1" customWidth="1"/>
    <col min="5388" max="5388" width="6.625" style="2" customWidth="1"/>
    <col min="5389" max="5389" width="2.625" style="2" customWidth="1"/>
    <col min="5390" max="5390" width="4.5" style="2" bestFit="1" customWidth="1"/>
    <col min="5391" max="5391" width="3.375" style="2" bestFit="1" customWidth="1"/>
    <col min="5392" max="5392" width="26.625" style="2" customWidth="1"/>
    <col min="5393" max="5395" width="16.125" style="2" customWidth="1"/>
    <col min="5396" max="5396" width="0" style="2" hidden="1" customWidth="1"/>
    <col min="5397" max="5397" width="10.625" style="2" customWidth="1"/>
    <col min="5398" max="5398" width="7.125" style="2" bestFit="1" customWidth="1"/>
    <col min="5399" max="5399" width="6.625" style="2" customWidth="1"/>
    <col min="5400" max="5400" width="7.125" style="2" bestFit="1" customWidth="1"/>
    <col min="5401" max="5401" width="6.625" style="2" customWidth="1"/>
    <col min="5402" max="5632" width="9" style="2"/>
    <col min="5633" max="5633" width="4.5" style="2" bestFit="1" customWidth="1"/>
    <col min="5634" max="5634" width="3.375" style="2" bestFit="1" customWidth="1"/>
    <col min="5635" max="5635" width="26.625" style="2" customWidth="1"/>
    <col min="5636" max="5638" width="16.125" style="2" customWidth="1"/>
    <col min="5639" max="5639" width="0" style="2" hidden="1" customWidth="1"/>
    <col min="5640" max="5640" width="10.625" style="2" customWidth="1"/>
    <col min="5641" max="5641" width="7.125" style="2" bestFit="1" customWidth="1"/>
    <col min="5642" max="5642" width="6.625" style="2" customWidth="1"/>
    <col min="5643" max="5643" width="7.125" style="2" bestFit="1" customWidth="1"/>
    <col min="5644" max="5644" width="6.625" style="2" customWidth="1"/>
    <col min="5645" max="5645" width="2.625" style="2" customWidth="1"/>
    <col min="5646" max="5646" width="4.5" style="2" bestFit="1" customWidth="1"/>
    <col min="5647" max="5647" width="3.375" style="2" bestFit="1" customWidth="1"/>
    <col min="5648" max="5648" width="26.625" style="2" customWidth="1"/>
    <col min="5649" max="5651" width="16.125" style="2" customWidth="1"/>
    <col min="5652" max="5652" width="0" style="2" hidden="1" customWidth="1"/>
    <col min="5653" max="5653" width="10.625" style="2" customWidth="1"/>
    <col min="5654" max="5654" width="7.125" style="2" bestFit="1" customWidth="1"/>
    <col min="5655" max="5655" width="6.625" style="2" customWidth="1"/>
    <col min="5656" max="5656" width="7.125" style="2" bestFit="1" customWidth="1"/>
    <col min="5657" max="5657" width="6.625" style="2" customWidth="1"/>
    <col min="5658" max="5888" width="9" style="2"/>
    <col min="5889" max="5889" width="4.5" style="2" bestFit="1" customWidth="1"/>
    <col min="5890" max="5890" width="3.375" style="2" bestFit="1" customWidth="1"/>
    <col min="5891" max="5891" width="26.625" style="2" customWidth="1"/>
    <col min="5892" max="5894" width="16.125" style="2" customWidth="1"/>
    <col min="5895" max="5895" width="0" style="2" hidden="1" customWidth="1"/>
    <col min="5896" max="5896" width="10.625" style="2" customWidth="1"/>
    <col min="5897" max="5897" width="7.125" style="2" bestFit="1" customWidth="1"/>
    <col min="5898" max="5898" width="6.625" style="2" customWidth="1"/>
    <col min="5899" max="5899" width="7.125" style="2" bestFit="1" customWidth="1"/>
    <col min="5900" max="5900" width="6.625" style="2" customWidth="1"/>
    <col min="5901" max="5901" width="2.625" style="2" customWidth="1"/>
    <col min="5902" max="5902" width="4.5" style="2" bestFit="1" customWidth="1"/>
    <col min="5903" max="5903" width="3.375" style="2" bestFit="1" customWidth="1"/>
    <col min="5904" max="5904" width="26.625" style="2" customWidth="1"/>
    <col min="5905" max="5907" width="16.125" style="2" customWidth="1"/>
    <col min="5908" max="5908" width="0" style="2" hidden="1" customWidth="1"/>
    <col min="5909" max="5909" width="10.625" style="2" customWidth="1"/>
    <col min="5910" max="5910" width="7.125" style="2" bestFit="1" customWidth="1"/>
    <col min="5911" max="5911" width="6.625" style="2" customWidth="1"/>
    <col min="5912" max="5912" width="7.125" style="2" bestFit="1" customWidth="1"/>
    <col min="5913" max="5913" width="6.625" style="2" customWidth="1"/>
    <col min="5914" max="6144" width="9" style="2"/>
    <col min="6145" max="6145" width="4.5" style="2" bestFit="1" customWidth="1"/>
    <col min="6146" max="6146" width="3.375" style="2" bestFit="1" customWidth="1"/>
    <col min="6147" max="6147" width="26.625" style="2" customWidth="1"/>
    <col min="6148" max="6150" width="16.125" style="2" customWidth="1"/>
    <col min="6151" max="6151" width="0" style="2" hidden="1" customWidth="1"/>
    <col min="6152" max="6152" width="10.625" style="2" customWidth="1"/>
    <col min="6153" max="6153" width="7.125" style="2" bestFit="1" customWidth="1"/>
    <col min="6154" max="6154" width="6.625" style="2" customWidth="1"/>
    <col min="6155" max="6155" width="7.125" style="2" bestFit="1" customWidth="1"/>
    <col min="6156" max="6156" width="6.625" style="2" customWidth="1"/>
    <col min="6157" max="6157" width="2.625" style="2" customWidth="1"/>
    <col min="6158" max="6158" width="4.5" style="2" bestFit="1" customWidth="1"/>
    <col min="6159" max="6159" width="3.375" style="2" bestFit="1" customWidth="1"/>
    <col min="6160" max="6160" width="26.625" style="2" customWidth="1"/>
    <col min="6161" max="6163" width="16.125" style="2" customWidth="1"/>
    <col min="6164" max="6164" width="0" style="2" hidden="1" customWidth="1"/>
    <col min="6165" max="6165" width="10.625" style="2" customWidth="1"/>
    <col min="6166" max="6166" width="7.125" style="2" bestFit="1" customWidth="1"/>
    <col min="6167" max="6167" width="6.625" style="2" customWidth="1"/>
    <col min="6168" max="6168" width="7.125" style="2" bestFit="1" customWidth="1"/>
    <col min="6169" max="6169" width="6.625" style="2" customWidth="1"/>
    <col min="6170" max="6400" width="9" style="2"/>
    <col min="6401" max="6401" width="4.5" style="2" bestFit="1" customWidth="1"/>
    <col min="6402" max="6402" width="3.375" style="2" bestFit="1" customWidth="1"/>
    <col min="6403" max="6403" width="26.625" style="2" customWidth="1"/>
    <col min="6404" max="6406" width="16.125" style="2" customWidth="1"/>
    <col min="6407" max="6407" width="0" style="2" hidden="1" customWidth="1"/>
    <col min="6408" max="6408" width="10.625" style="2" customWidth="1"/>
    <col min="6409" max="6409" width="7.125" style="2" bestFit="1" customWidth="1"/>
    <col min="6410" max="6410" width="6.625" style="2" customWidth="1"/>
    <col min="6411" max="6411" width="7.125" style="2" bestFit="1" customWidth="1"/>
    <col min="6412" max="6412" width="6.625" style="2" customWidth="1"/>
    <col min="6413" max="6413" width="2.625" style="2" customWidth="1"/>
    <col min="6414" max="6414" width="4.5" style="2" bestFit="1" customWidth="1"/>
    <col min="6415" max="6415" width="3.375" style="2" bestFit="1" customWidth="1"/>
    <col min="6416" max="6416" width="26.625" style="2" customWidth="1"/>
    <col min="6417" max="6419" width="16.125" style="2" customWidth="1"/>
    <col min="6420" max="6420" width="0" style="2" hidden="1" customWidth="1"/>
    <col min="6421" max="6421" width="10.625" style="2" customWidth="1"/>
    <col min="6422" max="6422" width="7.125" style="2" bestFit="1" customWidth="1"/>
    <col min="6423" max="6423" width="6.625" style="2" customWidth="1"/>
    <col min="6424" max="6424" width="7.125" style="2" bestFit="1" customWidth="1"/>
    <col min="6425" max="6425" width="6.625" style="2" customWidth="1"/>
    <col min="6426" max="6656" width="9" style="2"/>
    <col min="6657" max="6657" width="4.5" style="2" bestFit="1" customWidth="1"/>
    <col min="6658" max="6658" width="3.375" style="2" bestFit="1" customWidth="1"/>
    <col min="6659" max="6659" width="26.625" style="2" customWidth="1"/>
    <col min="6660" max="6662" width="16.125" style="2" customWidth="1"/>
    <col min="6663" max="6663" width="0" style="2" hidden="1" customWidth="1"/>
    <col min="6664" max="6664" width="10.625" style="2" customWidth="1"/>
    <col min="6665" max="6665" width="7.125" style="2" bestFit="1" customWidth="1"/>
    <col min="6666" max="6666" width="6.625" style="2" customWidth="1"/>
    <col min="6667" max="6667" width="7.125" style="2" bestFit="1" customWidth="1"/>
    <col min="6668" max="6668" width="6.625" style="2" customWidth="1"/>
    <col min="6669" max="6669" width="2.625" style="2" customWidth="1"/>
    <col min="6670" max="6670" width="4.5" style="2" bestFit="1" customWidth="1"/>
    <col min="6671" max="6671" width="3.375" style="2" bestFit="1" customWidth="1"/>
    <col min="6672" max="6672" width="26.625" style="2" customWidth="1"/>
    <col min="6673" max="6675" width="16.125" style="2" customWidth="1"/>
    <col min="6676" max="6676" width="0" style="2" hidden="1" customWidth="1"/>
    <col min="6677" max="6677" width="10.625" style="2" customWidth="1"/>
    <col min="6678" max="6678" width="7.125" style="2" bestFit="1" customWidth="1"/>
    <col min="6679" max="6679" width="6.625" style="2" customWidth="1"/>
    <col min="6680" max="6680" width="7.125" style="2" bestFit="1" customWidth="1"/>
    <col min="6681" max="6681" width="6.625" style="2" customWidth="1"/>
    <col min="6682" max="6912" width="9" style="2"/>
    <col min="6913" max="6913" width="4.5" style="2" bestFit="1" customWidth="1"/>
    <col min="6914" max="6914" width="3.375" style="2" bestFit="1" customWidth="1"/>
    <col min="6915" max="6915" width="26.625" style="2" customWidth="1"/>
    <col min="6916" max="6918" width="16.125" style="2" customWidth="1"/>
    <col min="6919" max="6919" width="0" style="2" hidden="1" customWidth="1"/>
    <col min="6920" max="6920" width="10.625" style="2" customWidth="1"/>
    <col min="6921" max="6921" width="7.125" style="2" bestFit="1" customWidth="1"/>
    <col min="6922" max="6922" width="6.625" style="2" customWidth="1"/>
    <col min="6923" max="6923" width="7.125" style="2" bestFit="1" customWidth="1"/>
    <col min="6924" max="6924" width="6.625" style="2" customWidth="1"/>
    <col min="6925" max="6925" width="2.625" style="2" customWidth="1"/>
    <col min="6926" max="6926" width="4.5" style="2" bestFit="1" customWidth="1"/>
    <col min="6927" max="6927" width="3.375" style="2" bestFit="1" customWidth="1"/>
    <col min="6928" max="6928" width="26.625" style="2" customWidth="1"/>
    <col min="6929" max="6931" width="16.125" style="2" customWidth="1"/>
    <col min="6932" max="6932" width="0" style="2" hidden="1" customWidth="1"/>
    <col min="6933" max="6933" width="10.625" style="2" customWidth="1"/>
    <col min="6934" max="6934" width="7.125" style="2" bestFit="1" customWidth="1"/>
    <col min="6935" max="6935" width="6.625" style="2" customWidth="1"/>
    <col min="6936" max="6936" width="7.125" style="2" bestFit="1" customWidth="1"/>
    <col min="6937" max="6937" width="6.625" style="2" customWidth="1"/>
    <col min="6938" max="7168" width="9" style="2"/>
    <col min="7169" max="7169" width="4.5" style="2" bestFit="1" customWidth="1"/>
    <col min="7170" max="7170" width="3.375" style="2" bestFit="1" customWidth="1"/>
    <col min="7171" max="7171" width="26.625" style="2" customWidth="1"/>
    <col min="7172" max="7174" width="16.125" style="2" customWidth="1"/>
    <col min="7175" max="7175" width="0" style="2" hidden="1" customWidth="1"/>
    <col min="7176" max="7176" width="10.625" style="2" customWidth="1"/>
    <col min="7177" max="7177" width="7.125" style="2" bestFit="1" customWidth="1"/>
    <col min="7178" max="7178" width="6.625" style="2" customWidth="1"/>
    <col min="7179" max="7179" width="7.125" style="2" bestFit="1" customWidth="1"/>
    <col min="7180" max="7180" width="6.625" style="2" customWidth="1"/>
    <col min="7181" max="7181" width="2.625" style="2" customWidth="1"/>
    <col min="7182" max="7182" width="4.5" style="2" bestFit="1" customWidth="1"/>
    <col min="7183" max="7183" width="3.375" style="2" bestFit="1" customWidth="1"/>
    <col min="7184" max="7184" width="26.625" style="2" customWidth="1"/>
    <col min="7185" max="7187" width="16.125" style="2" customWidth="1"/>
    <col min="7188" max="7188" width="0" style="2" hidden="1" customWidth="1"/>
    <col min="7189" max="7189" width="10.625" style="2" customWidth="1"/>
    <col min="7190" max="7190" width="7.125" style="2" bestFit="1" customWidth="1"/>
    <col min="7191" max="7191" width="6.625" style="2" customWidth="1"/>
    <col min="7192" max="7192" width="7.125" style="2" bestFit="1" customWidth="1"/>
    <col min="7193" max="7193" width="6.625" style="2" customWidth="1"/>
    <col min="7194" max="7424" width="9" style="2"/>
    <col min="7425" max="7425" width="4.5" style="2" bestFit="1" customWidth="1"/>
    <col min="7426" max="7426" width="3.375" style="2" bestFit="1" customWidth="1"/>
    <col min="7427" max="7427" width="26.625" style="2" customWidth="1"/>
    <col min="7428" max="7430" width="16.125" style="2" customWidth="1"/>
    <col min="7431" max="7431" width="0" style="2" hidden="1" customWidth="1"/>
    <col min="7432" max="7432" width="10.625" style="2" customWidth="1"/>
    <col min="7433" max="7433" width="7.125" style="2" bestFit="1" customWidth="1"/>
    <col min="7434" max="7434" width="6.625" style="2" customWidth="1"/>
    <col min="7435" max="7435" width="7.125" style="2" bestFit="1" customWidth="1"/>
    <col min="7436" max="7436" width="6.625" style="2" customWidth="1"/>
    <col min="7437" max="7437" width="2.625" style="2" customWidth="1"/>
    <col min="7438" max="7438" width="4.5" style="2" bestFit="1" customWidth="1"/>
    <col min="7439" max="7439" width="3.375" style="2" bestFit="1" customWidth="1"/>
    <col min="7440" max="7440" width="26.625" style="2" customWidth="1"/>
    <col min="7441" max="7443" width="16.125" style="2" customWidth="1"/>
    <col min="7444" max="7444" width="0" style="2" hidden="1" customWidth="1"/>
    <col min="7445" max="7445" width="10.625" style="2" customWidth="1"/>
    <col min="7446" max="7446" width="7.125" style="2" bestFit="1" customWidth="1"/>
    <col min="7447" max="7447" width="6.625" style="2" customWidth="1"/>
    <col min="7448" max="7448" width="7.125" style="2" bestFit="1" customWidth="1"/>
    <col min="7449" max="7449" width="6.625" style="2" customWidth="1"/>
    <col min="7450" max="7680" width="9" style="2"/>
    <col min="7681" max="7681" width="4.5" style="2" bestFit="1" customWidth="1"/>
    <col min="7682" max="7682" width="3.375" style="2" bestFit="1" customWidth="1"/>
    <col min="7683" max="7683" width="26.625" style="2" customWidth="1"/>
    <col min="7684" max="7686" width="16.125" style="2" customWidth="1"/>
    <col min="7687" max="7687" width="0" style="2" hidden="1" customWidth="1"/>
    <col min="7688" max="7688" width="10.625" style="2" customWidth="1"/>
    <col min="7689" max="7689" width="7.125" style="2" bestFit="1" customWidth="1"/>
    <col min="7690" max="7690" width="6.625" style="2" customWidth="1"/>
    <col min="7691" max="7691" width="7.125" style="2" bestFit="1" customWidth="1"/>
    <col min="7692" max="7692" width="6.625" style="2" customWidth="1"/>
    <col min="7693" max="7693" width="2.625" style="2" customWidth="1"/>
    <col min="7694" max="7694" width="4.5" style="2" bestFit="1" customWidth="1"/>
    <col min="7695" max="7695" width="3.375" style="2" bestFit="1" customWidth="1"/>
    <col min="7696" max="7696" width="26.625" style="2" customWidth="1"/>
    <col min="7697" max="7699" width="16.125" style="2" customWidth="1"/>
    <col min="7700" max="7700" width="0" style="2" hidden="1" customWidth="1"/>
    <col min="7701" max="7701" width="10.625" style="2" customWidth="1"/>
    <col min="7702" max="7702" width="7.125" style="2" bestFit="1" customWidth="1"/>
    <col min="7703" max="7703" width="6.625" style="2" customWidth="1"/>
    <col min="7704" max="7704" width="7.125" style="2" bestFit="1" customWidth="1"/>
    <col min="7705" max="7705" width="6.625" style="2" customWidth="1"/>
    <col min="7706" max="7936" width="9" style="2"/>
    <col min="7937" max="7937" width="4.5" style="2" bestFit="1" customWidth="1"/>
    <col min="7938" max="7938" width="3.375" style="2" bestFit="1" customWidth="1"/>
    <col min="7939" max="7939" width="26.625" style="2" customWidth="1"/>
    <col min="7940" max="7942" width="16.125" style="2" customWidth="1"/>
    <col min="7943" max="7943" width="0" style="2" hidden="1" customWidth="1"/>
    <col min="7944" max="7944" width="10.625" style="2" customWidth="1"/>
    <col min="7945" max="7945" width="7.125" style="2" bestFit="1" customWidth="1"/>
    <col min="7946" max="7946" width="6.625" style="2" customWidth="1"/>
    <col min="7947" max="7947" width="7.125" style="2" bestFit="1" customWidth="1"/>
    <col min="7948" max="7948" width="6.625" style="2" customWidth="1"/>
    <col min="7949" max="7949" width="2.625" style="2" customWidth="1"/>
    <col min="7950" max="7950" width="4.5" style="2" bestFit="1" customWidth="1"/>
    <col min="7951" max="7951" width="3.375" style="2" bestFit="1" customWidth="1"/>
    <col min="7952" max="7952" width="26.625" style="2" customWidth="1"/>
    <col min="7953" max="7955" width="16.125" style="2" customWidth="1"/>
    <col min="7956" max="7956" width="0" style="2" hidden="1" customWidth="1"/>
    <col min="7957" max="7957" width="10.625" style="2" customWidth="1"/>
    <col min="7958" max="7958" width="7.125" style="2" bestFit="1" customWidth="1"/>
    <col min="7959" max="7959" width="6.625" style="2" customWidth="1"/>
    <col min="7960" max="7960" width="7.125" style="2" bestFit="1" customWidth="1"/>
    <col min="7961" max="7961" width="6.625" style="2" customWidth="1"/>
    <col min="7962" max="8192" width="9" style="2"/>
    <col min="8193" max="8193" width="4.5" style="2" bestFit="1" customWidth="1"/>
    <col min="8194" max="8194" width="3.375" style="2" bestFit="1" customWidth="1"/>
    <col min="8195" max="8195" width="26.625" style="2" customWidth="1"/>
    <col min="8196" max="8198" width="16.125" style="2" customWidth="1"/>
    <col min="8199" max="8199" width="0" style="2" hidden="1" customWidth="1"/>
    <col min="8200" max="8200" width="10.625" style="2" customWidth="1"/>
    <col min="8201" max="8201" width="7.125" style="2" bestFit="1" customWidth="1"/>
    <col min="8202" max="8202" width="6.625" style="2" customWidth="1"/>
    <col min="8203" max="8203" width="7.125" style="2" bestFit="1" customWidth="1"/>
    <col min="8204" max="8204" width="6.625" style="2" customWidth="1"/>
    <col min="8205" max="8205" width="2.625" style="2" customWidth="1"/>
    <col min="8206" max="8206" width="4.5" style="2" bestFit="1" customWidth="1"/>
    <col min="8207" max="8207" width="3.375" style="2" bestFit="1" customWidth="1"/>
    <col min="8208" max="8208" width="26.625" style="2" customWidth="1"/>
    <col min="8209" max="8211" width="16.125" style="2" customWidth="1"/>
    <col min="8212" max="8212" width="0" style="2" hidden="1" customWidth="1"/>
    <col min="8213" max="8213" width="10.625" style="2" customWidth="1"/>
    <col min="8214" max="8214" width="7.125" style="2" bestFit="1" customWidth="1"/>
    <col min="8215" max="8215" width="6.625" style="2" customWidth="1"/>
    <col min="8216" max="8216" width="7.125" style="2" bestFit="1" customWidth="1"/>
    <col min="8217" max="8217" width="6.625" style="2" customWidth="1"/>
    <col min="8218" max="8448" width="9" style="2"/>
    <col min="8449" max="8449" width="4.5" style="2" bestFit="1" customWidth="1"/>
    <col min="8450" max="8450" width="3.375" style="2" bestFit="1" customWidth="1"/>
    <col min="8451" max="8451" width="26.625" style="2" customWidth="1"/>
    <col min="8452" max="8454" width="16.125" style="2" customWidth="1"/>
    <col min="8455" max="8455" width="0" style="2" hidden="1" customWidth="1"/>
    <col min="8456" max="8456" width="10.625" style="2" customWidth="1"/>
    <col min="8457" max="8457" width="7.125" style="2" bestFit="1" customWidth="1"/>
    <col min="8458" max="8458" width="6.625" style="2" customWidth="1"/>
    <col min="8459" max="8459" width="7.125" style="2" bestFit="1" customWidth="1"/>
    <col min="8460" max="8460" width="6.625" style="2" customWidth="1"/>
    <col min="8461" max="8461" width="2.625" style="2" customWidth="1"/>
    <col min="8462" max="8462" width="4.5" style="2" bestFit="1" customWidth="1"/>
    <col min="8463" max="8463" width="3.375" style="2" bestFit="1" customWidth="1"/>
    <col min="8464" max="8464" width="26.625" style="2" customWidth="1"/>
    <col min="8465" max="8467" width="16.125" style="2" customWidth="1"/>
    <col min="8468" max="8468" width="0" style="2" hidden="1" customWidth="1"/>
    <col min="8469" max="8469" width="10.625" style="2" customWidth="1"/>
    <col min="8470" max="8470" width="7.125" style="2" bestFit="1" customWidth="1"/>
    <col min="8471" max="8471" width="6.625" style="2" customWidth="1"/>
    <col min="8472" max="8472" width="7.125" style="2" bestFit="1" customWidth="1"/>
    <col min="8473" max="8473" width="6.625" style="2" customWidth="1"/>
    <col min="8474" max="8704" width="9" style="2"/>
    <col min="8705" max="8705" width="4.5" style="2" bestFit="1" customWidth="1"/>
    <col min="8706" max="8706" width="3.375" style="2" bestFit="1" customWidth="1"/>
    <col min="8707" max="8707" width="26.625" style="2" customWidth="1"/>
    <col min="8708" max="8710" width="16.125" style="2" customWidth="1"/>
    <col min="8711" max="8711" width="0" style="2" hidden="1" customWidth="1"/>
    <col min="8712" max="8712" width="10.625" style="2" customWidth="1"/>
    <col min="8713" max="8713" width="7.125" style="2" bestFit="1" customWidth="1"/>
    <col min="8714" max="8714" width="6.625" style="2" customWidth="1"/>
    <col min="8715" max="8715" width="7.125" style="2" bestFit="1" customWidth="1"/>
    <col min="8716" max="8716" width="6.625" style="2" customWidth="1"/>
    <col min="8717" max="8717" width="2.625" style="2" customWidth="1"/>
    <col min="8718" max="8718" width="4.5" style="2" bestFit="1" customWidth="1"/>
    <col min="8719" max="8719" width="3.375" style="2" bestFit="1" customWidth="1"/>
    <col min="8720" max="8720" width="26.625" style="2" customWidth="1"/>
    <col min="8721" max="8723" width="16.125" style="2" customWidth="1"/>
    <col min="8724" max="8724" width="0" style="2" hidden="1" customWidth="1"/>
    <col min="8725" max="8725" width="10.625" style="2" customWidth="1"/>
    <col min="8726" max="8726" width="7.125" style="2" bestFit="1" customWidth="1"/>
    <col min="8727" max="8727" width="6.625" style="2" customWidth="1"/>
    <col min="8728" max="8728" width="7.125" style="2" bestFit="1" customWidth="1"/>
    <col min="8729" max="8729" width="6.625" style="2" customWidth="1"/>
    <col min="8730" max="8960" width="9" style="2"/>
    <col min="8961" max="8961" width="4.5" style="2" bestFit="1" customWidth="1"/>
    <col min="8962" max="8962" width="3.375" style="2" bestFit="1" customWidth="1"/>
    <col min="8963" max="8963" width="26.625" style="2" customWidth="1"/>
    <col min="8964" max="8966" width="16.125" style="2" customWidth="1"/>
    <col min="8967" max="8967" width="0" style="2" hidden="1" customWidth="1"/>
    <col min="8968" max="8968" width="10.625" style="2" customWidth="1"/>
    <col min="8969" max="8969" width="7.125" style="2" bestFit="1" customWidth="1"/>
    <col min="8970" max="8970" width="6.625" style="2" customWidth="1"/>
    <col min="8971" max="8971" width="7.125" style="2" bestFit="1" customWidth="1"/>
    <col min="8972" max="8972" width="6.625" style="2" customWidth="1"/>
    <col min="8973" max="8973" width="2.625" style="2" customWidth="1"/>
    <col min="8974" max="8974" width="4.5" style="2" bestFit="1" customWidth="1"/>
    <col min="8975" max="8975" width="3.375" style="2" bestFit="1" customWidth="1"/>
    <col min="8976" max="8976" width="26.625" style="2" customWidth="1"/>
    <col min="8977" max="8979" width="16.125" style="2" customWidth="1"/>
    <col min="8980" max="8980" width="0" style="2" hidden="1" customWidth="1"/>
    <col min="8981" max="8981" width="10.625" style="2" customWidth="1"/>
    <col min="8982" max="8982" width="7.125" style="2" bestFit="1" customWidth="1"/>
    <col min="8983" max="8983" width="6.625" style="2" customWidth="1"/>
    <col min="8984" max="8984" width="7.125" style="2" bestFit="1" customWidth="1"/>
    <col min="8985" max="8985" width="6.625" style="2" customWidth="1"/>
    <col min="8986" max="9216" width="9" style="2"/>
    <col min="9217" max="9217" width="4.5" style="2" bestFit="1" customWidth="1"/>
    <col min="9218" max="9218" width="3.375" style="2" bestFit="1" customWidth="1"/>
    <col min="9219" max="9219" width="26.625" style="2" customWidth="1"/>
    <col min="9220" max="9222" width="16.125" style="2" customWidth="1"/>
    <col min="9223" max="9223" width="0" style="2" hidden="1" customWidth="1"/>
    <col min="9224" max="9224" width="10.625" style="2" customWidth="1"/>
    <col min="9225" max="9225" width="7.125" style="2" bestFit="1" customWidth="1"/>
    <col min="9226" max="9226" width="6.625" style="2" customWidth="1"/>
    <col min="9227" max="9227" width="7.125" style="2" bestFit="1" customWidth="1"/>
    <col min="9228" max="9228" width="6.625" style="2" customWidth="1"/>
    <col min="9229" max="9229" width="2.625" style="2" customWidth="1"/>
    <col min="9230" max="9230" width="4.5" style="2" bestFit="1" customWidth="1"/>
    <col min="9231" max="9231" width="3.375" style="2" bestFit="1" customWidth="1"/>
    <col min="9232" max="9232" width="26.625" style="2" customWidth="1"/>
    <col min="9233" max="9235" width="16.125" style="2" customWidth="1"/>
    <col min="9236" max="9236" width="0" style="2" hidden="1" customWidth="1"/>
    <col min="9237" max="9237" width="10.625" style="2" customWidth="1"/>
    <col min="9238" max="9238" width="7.125" style="2" bestFit="1" customWidth="1"/>
    <col min="9239" max="9239" width="6.625" style="2" customWidth="1"/>
    <col min="9240" max="9240" width="7.125" style="2" bestFit="1" customWidth="1"/>
    <col min="9241" max="9241" width="6.625" style="2" customWidth="1"/>
    <col min="9242" max="9472" width="9" style="2"/>
    <col min="9473" max="9473" width="4.5" style="2" bestFit="1" customWidth="1"/>
    <col min="9474" max="9474" width="3.375" style="2" bestFit="1" customWidth="1"/>
    <col min="9475" max="9475" width="26.625" style="2" customWidth="1"/>
    <col min="9476" max="9478" width="16.125" style="2" customWidth="1"/>
    <col min="9479" max="9479" width="0" style="2" hidden="1" customWidth="1"/>
    <col min="9480" max="9480" width="10.625" style="2" customWidth="1"/>
    <col min="9481" max="9481" width="7.125" style="2" bestFit="1" customWidth="1"/>
    <col min="9482" max="9482" width="6.625" style="2" customWidth="1"/>
    <col min="9483" max="9483" width="7.125" style="2" bestFit="1" customWidth="1"/>
    <col min="9484" max="9484" width="6.625" style="2" customWidth="1"/>
    <col min="9485" max="9485" width="2.625" style="2" customWidth="1"/>
    <col min="9486" max="9486" width="4.5" style="2" bestFit="1" customWidth="1"/>
    <col min="9487" max="9487" width="3.375" style="2" bestFit="1" customWidth="1"/>
    <col min="9488" max="9488" width="26.625" style="2" customWidth="1"/>
    <col min="9489" max="9491" width="16.125" style="2" customWidth="1"/>
    <col min="9492" max="9492" width="0" style="2" hidden="1" customWidth="1"/>
    <col min="9493" max="9493" width="10.625" style="2" customWidth="1"/>
    <col min="9494" max="9494" width="7.125" style="2" bestFit="1" customWidth="1"/>
    <col min="9495" max="9495" width="6.625" style="2" customWidth="1"/>
    <col min="9496" max="9496" width="7.125" style="2" bestFit="1" customWidth="1"/>
    <col min="9497" max="9497" width="6.625" style="2" customWidth="1"/>
    <col min="9498" max="9728" width="9" style="2"/>
    <col min="9729" max="9729" width="4.5" style="2" bestFit="1" customWidth="1"/>
    <col min="9730" max="9730" width="3.375" style="2" bestFit="1" customWidth="1"/>
    <col min="9731" max="9731" width="26.625" style="2" customWidth="1"/>
    <col min="9732" max="9734" width="16.125" style="2" customWidth="1"/>
    <col min="9735" max="9735" width="0" style="2" hidden="1" customWidth="1"/>
    <col min="9736" max="9736" width="10.625" style="2" customWidth="1"/>
    <col min="9737" max="9737" width="7.125" style="2" bestFit="1" customWidth="1"/>
    <col min="9738" max="9738" width="6.625" style="2" customWidth="1"/>
    <col min="9739" max="9739" width="7.125" style="2" bestFit="1" customWidth="1"/>
    <col min="9740" max="9740" width="6.625" style="2" customWidth="1"/>
    <col min="9741" max="9741" width="2.625" style="2" customWidth="1"/>
    <col min="9742" max="9742" width="4.5" style="2" bestFit="1" customWidth="1"/>
    <col min="9743" max="9743" width="3.375" style="2" bestFit="1" customWidth="1"/>
    <col min="9744" max="9744" width="26.625" style="2" customWidth="1"/>
    <col min="9745" max="9747" width="16.125" style="2" customWidth="1"/>
    <col min="9748" max="9748" width="0" style="2" hidden="1" customWidth="1"/>
    <col min="9749" max="9749" width="10.625" style="2" customWidth="1"/>
    <col min="9750" max="9750" width="7.125" style="2" bestFit="1" customWidth="1"/>
    <col min="9751" max="9751" width="6.625" style="2" customWidth="1"/>
    <col min="9752" max="9752" width="7.125" style="2" bestFit="1" customWidth="1"/>
    <col min="9753" max="9753" width="6.625" style="2" customWidth="1"/>
    <col min="9754" max="9984" width="9" style="2"/>
    <col min="9985" max="9985" width="4.5" style="2" bestFit="1" customWidth="1"/>
    <col min="9986" max="9986" width="3.375" style="2" bestFit="1" customWidth="1"/>
    <col min="9987" max="9987" width="26.625" style="2" customWidth="1"/>
    <col min="9988" max="9990" width="16.125" style="2" customWidth="1"/>
    <col min="9991" max="9991" width="0" style="2" hidden="1" customWidth="1"/>
    <col min="9992" max="9992" width="10.625" style="2" customWidth="1"/>
    <col min="9993" max="9993" width="7.125" style="2" bestFit="1" customWidth="1"/>
    <col min="9994" max="9994" width="6.625" style="2" customWidth="1"/>
    <col min="9995" max="9995" width="7.125" style="2" bestFit="1" customWidth="1"/>
    <col min="9996" max="9996" width="6.625" style="2" customWidth="1"/>
    <col min="9997" max="9997" width="2.625" style="2" customWidth="1"/>
    <col min="9998" max="9998" width="4.5" style="2" bestFit="1" customWidth="1"/>
    <col min="9999" max="9999" width="3.375" style="2" bestFit="1" customWidth="1"/>
    <col min="10000" max="10000" width="26.625" style="2" customWidth="1"/>
    <col min="10001" max="10003" width="16.125" style="2" customWidth="1"/>
    <col min="10004" max="10004" width="0" style="2" hidden="1" customWidth="1"/>
    <col min="10005" max="10005" width="10.625" style="2" customWidth="1"/>
    <col min="10006" max="10006" width="7.125" style="2" bestFit="1" customWidth="1"/>
    <col min="10007" max="10007" width="6.625" style="2" customWidth="1"/>
    <col min="10008" max="10008" width="7.125" style="2" bestFit="1" customWidth="1"/>
    <col min="10009" max="10009" width="6.625" style="2" customWidth="1"/>
    <col min="10010" max="10240" width="9" style="2"/>
    <col min="10241" max="10241" width="4.5" style="2" bestFit="1" customWidth="1"/>
    <col min="10242" max="10242" width="3.375" style="2" bestFit="1" customWidth="1"/>
    <col min="10243" max="10243" width="26.625" style="2" customWidth="1"/>
    <col min="10244" max="10246" width="16.125" style="2" customWidth="1"/>
    <col min="10247" max="10247" width="0" style="2" hidden="1" customWidth="1"/>
    <col min="10248" max="10248" width="10.625" style="2" customWidth="1"/>
    <col min="10249" max="10249" width="7.125" style="2" bestFit="1" customWidth="1"/>
    <col min="10250" max="10250" width="6.625" style="2" customWidth="1"/>
    <col min="10251" max="10251" width="7.125" style="2" bestFit="1" customWidth="1"/>
    <col min="10252" max="10252" width="6.625" style="2" customWidth="1"/>
    <col min="10253" max="10253" width="2.625" style="2" customWidth="1"/>
    <col min="10254" max="10254" width="4.5" style="2" bestFit="1" customWidth="1"/>
    <col min="10255" max="10255" width="3.375" style="2" bestFit="1" customWidth="1"/>
    <col min="10256" max="10256" width="26.625" style="2" customWidth="1"/>
    <col min="10257" max="10259" width="16.125" style="2" customWidth="1"/>
    <col min="10260" max="10260" width="0" style="2" hidden="1" customWidth="1"/>
    <col min="10261" max="10261" width="10.625" style="2" customWidth="1"/>
    <col min="10262" max="10262" width="7.125" style="2" bestFit="1" customWidth="1"/>
    <col min="10263" max="10263" width="6.625" style="2" customWidth="1"/>
    <col min="10264" max="10264" width="7.125" style="2" bestFit="1" customWidth="1"/>
    <col min="10265" max="10265" width="6.625" style="2" customWidth="1"/>
    <col min="10266" max="10496" width="9" style="2"/>
    <col min="10497" max="10497" width="4.5" style="2" bestFit="1" customWidth="1"/>
    <col min="10498" max="10498" width="3.375" style="2" bestFit="1" customWidth="1"/>
    <col min="10499" max="10499" width="26.625" style="2" customWidth="1"/>
    <col min="10500" max="10502" width="16.125" style="2" customWidth="1"/>
    <col min="10503" max="10503" width="0" style="2" hidden="1" customWidth="1"/>
    <col min="10504" max="10504" width="10.625" style="2" customWidth="1"/>
    <col min="10505" max="10505" width="7.125" style="2" bestFit="1" customWidth="1"/>
    <col min="10506" max="10506" width="6.625" style="2" customWidth="1"/>
    <col min="10507" max="10507" width="7.125" style="2" bestFit="1" customWidth="1"/>
    <col min="10508" max="10508" width="6.625" style="2" customWidth="1"/>
    <col min="10509" max="10509" width="2.625" style="2" customWidth="1"/>
    <col min="10510" max="10510" width="4.5" style="2" bestFit="1" customWidth="1"/>
    <col min="10511" max="10511" width="3.375" style="2" bestFit="1" customWidth="1"/>
    <col min="10512" max="10512" width="26.625" style="2" customWidth="1"/>
    <col min="10513" max="10515" width="16.125" style="2" customWidth="1"/>
    <col min="10516" max="10516" width="0" style="2" hidden="1" customWidth="1"/>
    <col min="10517" max="10517" width="10.625" style="2" customWidth="1"/>
    <col min="10518" max="10518" width="7.125" style="2" bestFit="1" customWidth="1"/>
    <col min="10519" max="10519" width="6.625" style="2" customWidth="1"/>
    <col min="10520" max="10520" width="7.125" style="2" bestFit="1" customWidth="1"/>
    <col min="10521" max="10521" width="6.625" style="2" customWidth="1"/>
    <col min="10522" max="10752" width="9" style="2"/>
    <col min="10753" max="10753" width="4.5" style="2" bestFit="1" customWidth="1"/>
    <col min="10754" max="10754" width="3.375" style="2" bestFit="1" customWidth="1"/>
    <col min="10755" max="10755" width="26.625" style="2" customWidth="1"/>
    <col min="10756" max="10758" width="16.125" style="2" customWidth="1"/>
    <col min="10759" max="10759" width="0" style="2" hidden="1" customWidth="1"/>
    <col min="10760" max="10760" width="10.625" style="2" customWidth="1"/>
    <col min="10761" max="10761" width="7.125" style="2" bestFit="1" customWidth="1"/>
    <col min="10762" max="10762" width="6.625" style="2" customWidth="1"/>
    <col min="10763" max="10763" width="7.125" style="2" bestFit="1" customWidth="1"/>
    <col min="10764" max="10764" width="6.625" style="2" customWidth="1"/>
    <col min="10765" max="10765" width="2.625" style="2" customWidth="1"/>
    <col min="10766" max="10766" width="4.5" style="2" bestFit="1" customWidth="1"/>
    <col min="10767" max="10767" width="3.375" style="2" bestFit="1" customWidth="1"/>
    <col min="10768" max="10768" width="26.625" style="2" customWidth="1"/>
    <col min="10769" max="10771" width="16.125" style="2" customWidth="1"/>
    <col min="10772" max="10772" width="0" style="2" hidden="1" customWidth="1"/>
    <col min="10773" max="10773" width="10.625" style="2" customWidth="1"/>
    <col min="10774" max="10774" width="7.125" style="2" bestFit="1" customWidth="1"/>
    <col min="10775" max="10775" width="6.625" style="2" customWidth="1"/>
    <col min="10776" max="10776" width="7.125" style="2" bestFit="1" customWidth="1"/>
    <col min="10777" max="10777" width="6.625" style="2" customWidth="1"/>
    <col min="10778" max="11008" width="9" style="2"/>
    <col min="11009" max="11009" width="4.5" style="2" bestFit="1" customWidth="1"/>
    <col min="11010" max="11010" width="3.375" style="2" bestFit="1" customWidth="1"/>
    <col min="11011" max="11011" width="26.625" style="2" customWidth="1"/>
    <col min="11012" max="11014" width="16.125" style="2" customWidth="1"/>
    <col min="11015" max="11015" width="0" style="2" hidden="1" customWidth="1"/>
    <col min="11016" max="11016" width="10.625" style="2" customWidth="1"/>
    <col min="11017" max="11017" width="7.125" style="2" bestFit="1" customWidth="1"/>
    <col min="11018" max="11018" width="6.625" style="2" customWidth="1"/>
    <col min="11019" max="11019" width="7.125" style="2" bestFit="1" customWidth="1"/>
    <col min="11020" max="11020" width="6.625" style="2" customWidth="1"/>
    <col min="11021" max="11021" width="2.625" style="2" customWidth="1"/>
    <col min="11022" max="11022" width="4.5" style="2" bestFit="1" customWidth="1"/>
    <col min="11023" max="11023" width="3.375" style="2" bestFit="1" customWidth="1"/>
    <col min="11024" max="11024" width="26.625" style="2" customWidth="1"/>
    <col min="11025" max="11027" width="16.125" style="2" customWidth="1"/>
    <col min="11028" max="11028" width="0" style="2" hidden="1" customWidth="1"/>
    <col min="11029" max="11029" width="10.625" style="2" customWidth="1"/>
    <col min="11030" max="11030" width="7.125" style="2" bestFit="1" customWidth="1"/>
    <col min="11031" max="11031" width="6.625" style="2" customWidth="1"/>
    <col min="11032" max="11032" width="7.125" style="2" bestFit="1" customWidth="1"/>
    <col min="11033" max="11033" width="6.625" style="2" customWidth="1"/>
    <col min="11034" max="11264" width="9" style="2"/>
    <col min="11265" max="11265" width="4.5" style="2" bestFit="1" customWidth="1"/>
    <col min="11266" max="11266" width="3.375" style="2" bestFit="1" customWidth="1"/>
    <col min="11267" max="11267" width="26.625" style="2" customWidth="1"/>
    <col min="11268" max="11270" width="16.125" style="2" customWidth="1"/>
    <col min="11271" max="11271" width="0" style="2" hidden="1" customWidth="1"/>
    <col min="11272" max="11272" width="10.625" style="2" customWidth="1"/>
    <col min="11273" max="11273" width="7.125" style="2" bestFit="1" customWidth="1"/>
    <col min="11274" max="11274" width="6.625" style="2" customWidth="1"/>
    <col min="11275" max="11275" width="7.125" style="2" bestFit="1" customWidth="1"/>
    <col min="11276" max="11276" width="6.625" style="2" customWidth="1"/>
    <col min="11277" max="11277" width="2.625" style="2" customWidth="1"/>
    <col min="11278" max="11278" width="4.5" style="2" bestFit="1" customWidth="1"/>
    <col min="11279" max="11279" width="3.375" style="2" bestFit="1" customWidth="1"/>
    <col min="11280" max="11280" width="26.625" style="2" customWidth="1"/>
    <col min="11281" max="11283" width="16.125" style="2" customWidth="1"/>
    <col min="11284" max="11284" width="0" style="2" hidden="1" customWidth="1"/>
    <col min="11285" max="11285" width="10.625" style="2" customWidth="1"/>
    <col min="11286" max="11286" width="7.125" style="2" bestFit="1" customWidth="1"/>
    <col min="11287" max="11287" width="6.625" style="2" customWidth="1"/>
    <col min="11288" max="11288" width="7.125" style="2" bestFit="1" customWidth="1"/>
    <col min="11289" max="11289" width="6.625" style="2" customWidth="1"/>
    <col min="11290" max="11520" width="9" style="2"/>
    <col min="11521" max="11521" width="4.5" style="2" bestFit="1" customWidth="1"/>
    <col min="11522" max="11522" width="3.375" style="2" bestFit="1" customWidth="1"/>
    <col min="11523" max="11523" width="26.625" style="2" customWidth="1"/>
    <col min="11524" max="11526" width="16.125" style="2" customWidth="1"/>
    <col min="11527" max="11527" width="0" style="2" hidden="1" customWidth="1"/>
    <col min="11528" max="11528" width="10.625" style="2" customWidth="1"/>
    <col min="11529" max="11529" width="7.125" style="2" bestFit="1" customWidth="1"/>
    <col min="11530" max="11530" width="6.625" style="2" customWidth="1"/>
    <col min="11531" max="11531" width="7.125" style="2" bestFit="1" customWidth="1"/>
    <col min="11532" max="11532" width="6.625" style="2" customWidth="1"/>
    <col min="11533" max="11533" width="2.625" style="2" customWidth="1"/>
    <col min="11534" max="11534" width="4.5" style="2" bestFit="1" customWidth="1"/>
    <col min="11535" max="11535" width="3.375" style="2" bestFit="1" customWidth="1"/>
    <col min="11536" max="11536" width="26.625" style="2" customWidth="1"/>
    <col min="11537" max="11539" width="16.125" style="2" customWidth="1"/>
    <col min="11540" max="11540" width="0" style="2" hidden="1" customWidth="1"/>
    <col min="11541" max="11541" width="10.625" style="2" customWidth="1"/>
    <col min="11542" max="11542" width="7.125" style="2" bestFit="1" customWidth="1"/>
    <col min="11543" max="11543" width="6.625" style="2" customWidth="1"/>
    <col min="11544" max="11544" width="7.125" style="2" bestFit="1" customWidth="1"/>
    <col min="11545" max="11545" width="6.625" style="2" customWidth="1"/>
    <col min="11546" max="11776" width="9" style="2"/>
    <col min="11777" max="11777" width="4.5" style="2" bestFit="1" customWidth="1"/>
    <col min="11778" max="11778" width="3.375" style="2" bestFit="1" customWidth="1"/>
    <col min="11779" max="11779" width="26.625" style="2" customWidth="1"/>
    <col min="11780" max="11782" width="16.125" style="2" customWidth="1"/>
    <col min="11783" max="11783" width="0" style="2" hidden="1" customWidth="1"/>
    <col min="11784" max="11784" width="10.625" style="2" customWidth="1"/>
    <col min="11785" max="11785" width="7.125" style="2" bestFit="1" customWidth="1"/>
    <col min="11786" max="11786" width="6.625" style="2" customWidth="1"/>
    <col min="11787" max="11787" width="7.125" style="2" bestFit="1" customWidth="1"/>
    <col min="11788" max="11788" width="6.625" style="2" customWidth="1"/>
    <col min="11789" max="11789" width="2.625" style="2" customWidth="1"/>
    <col min="11790" max="11790" width="4.5" style="2" bestFit="1" customWidth="1"/>
    <col min="11791" max="11791" width="3.375" style="2" bestFit="1" customWidth="1"/>
    <col min="11792" max="11792" width="26.625" style="2" customWidth="1"/>
    <col min="11793" max="11795" width="16.125" style="2" customWidth="1"/>
    <col min="11796" max="11796" width="0" style="2" hidden="1" customWidth="1"/>
    <col min="11797" max="11797" width="10.625" style="2" customWidth="1"/>
    <col min="11798" max="11798" width="7.125" style="2" bestFit="1" customWidth="1"/>
    <col min="11799" max="11799" width="6.625" style="2" customWidth="1"/>
    <col min="11800" max="11800" width="7.125" style="2" bestFit="1" customWidth="1"/>
    <col min="11801" max="11801" width="6.625" style="2" customWidth="1"/>
    <col min="11802" max="12032" width="9" style="2"/>
    <col min="12033" max="12033" width="4.5" style="2" bestFit="1" customWidth="1"/>
    <col min="12034" max="12034" width="3.375" style="2" bestFit="1" customWidth="1"/>
    <col min="12035" max="12035" width="26.625" style="2" customWidth="1"/>
    <col min="12036" max="12038" width="16.125" style="2" customWidth="1"/>
    <col min="12039" max="12039" width="0" style="2" hidden="1" customWidth="1"/>
    <col min="12040" max="12040" width="10.625" style="2" customWidth="1"/>
    <col min="12041" max="12041" width="7.125" style="2" bestFit="1" customWidth="1"/>
    <col min="12042" max="12042" width="6.625" style="2" customWidth="1"/>
    <col min="12043" max="12043" width="7.125" style="2" bestFit="1" customWidth="1"/>
    <col min="12044" max="12044" width="6.625" style="2" customWidth="1"/>
    <col min="12045" max="12045" width="2.625" style="2" customWidth="1"/>
    <col min="12046" max="12046" width="4.5" style="2" bestFit="1" customWidth="1"/>
    <col min="12047" max="12047" width="3.375" style="2" bestFit="1" customWidth="1"/>
    <col min="12048" max="12048" width="26.625" style="2" customWidth="1"/>
    <col min="12049" max="12051" width="16.125" style="2" customWidth="1"/>
    <col min="12052" max="12052" width="0" style="2" hidden="1" customWidth="1"/>
    <col min="12053" max="12053" width="10.625" style="2" customWidth="1"/>
    <col min="12054" max="12054" width="7.125" style="2" bestFit="1" customWidth="1"/>
    <col min="12055" max="12055" width="6.625" style="2" customWidth="1"/>
    <col min="12056" max="12056" width="7.125" style="2" bestFit="1" customWidth="1"/>
    <col min="12057" max="12057" width="6.625" style="2" customWidth="1"/>
    <col min="12058" max="12288" width="9" style="2"/>
    <col min="12289" max="12289" width="4.5" style="2" bestFit="1" customWidth="1"/>
    <col min="12290" max="12290" width="3.375" style="2" bestFit="1" customWidth="1"/>
    <col min="12291" max="12291" width="26.625" style="2" customWidth="1"/>
    <col min="12292" max="12294" width="16.125" style="2" customWidth="1"/>
    <col min="12295" max="12295" width="0" style="2" hidden="1" customWidth="1"/>
    <col min="12296" max="12296" width="10.625" style="2" customWidth="1"/>
    <col min="12297" max="12297" width="7.125" style="2" bestFit="1" customWidth="1"/>
    <col min="12298" max="12298" width="6.625" style="2" customWidth="1"/>
    <col min="12299" max="12299" width="7.125" style="2" bestFit="1" customWidth="1"/>
    <col min="12300" max="12300" width="6.625" style="2" customWidth="1"/>
    <col min="12301" max="12301" width="2.625" style="2" customWidth="1"/>
    <col min="12302" max="12302" width="4.5" style="2" bestFit="1" customWidth="1"/>
    <col min="12303" max="12303" width="3.375" style="2" bestFit="1" customWidth="1"/>
    <col min="12304" max="12304" width="26.625" style="2" customWidth="1"/>
    <col min="12305" max="12307" width="16.125" style="2" customWidth="1"/>
    <col min="12308" max="12308" width="0" style="2" hidden="1" customWidth="1"/>
    <col min="12309" max="12309" width="10.625" style="2" customWidth="1"/>
    <col min="12310" max="12310" width="7.125" style="2" bestFit="1" customWidth="1"/>
    <col min="12311" max="12311" width="6.625" style="2" customWidth="1"/>
    <col min="12312" max="12312" width="7.125" style="2" bestFit="1" customWidth="1"/>
    <col min="12313" max="12313" width="6.625" style="2" customWidth="1"/>
    <col min="12314" max="12544" width="9" style="2"/>
    <col min="12545" max="12545" width="4.5" style="2" bestFit="1" customWidth="1"/>
    <col min="12546" max="12546" width="3.375" style="2" bestFit="1" customWidth="1"/>
    <col min="12547" max="12547" width="26.625" style="2" customWidth="1"/>
    <col min="12548" max="12550" width="16.125" style="2" customWidth="1"/>
    <col min="12551" max="12551" width="0" style="2" hidden="1" customWidth="1"/>
    <col min="12552" max="12552" width="10.625" style="2" customWidth="1"/>
    <col min="12553" max="12553" width="7.125" style="2" bestFit="1" customWidth="1"/>
    <col min="12554" max="12554" width="6.625" style="2" customWidth="1"/>
    <col min="12555" max="12555" width="7.125" style="2" bestFit="1" customWidth="1"/>
    <col min="12556" max="12556" width="6.625" style="2" customWidth="1"/>
    <col min="12557" max="12557" width="2.625" style="2" customWidth="1"/>
    <col min="12558" max="12558" width="4.5" style="2" bestFit="1" customWidth="1"/>
    <col min="12559" max="12559" width="3.375" style="2" bestFit="1" customWidth="1"/>
    <col min="12560" max="12560" width="26.625" style="2" customWidth="1"/>
    <col min="12561" max="12563" width="16.125" style="2" customWidth="1"/>
    <col min="12564" max="12564" width="0" style="2" hidden="1" customWidth="1"/>
    <col min="12565" max="12565" width="10.625" style="2" customWidth="1"/>
    <col min="12566" max="12566" width="7.125" style="2" bestFit="1" customWidth="1"/>
    <col min="12567" max="12567" width="6.625" style="2" customWidth="1"/>
    <col min="12568" max="12568" width="7.125" style="2" bestFit="1" customWidth="1"/>
    <col min="12569" max="12569" width="6.625" style="2" customWidth="1"/>
    <col min="12570" max="12800" width="9" style="2"/>
    <col min="12801" max="12801" width="4.5" style="2" bestFit="1" customWidth="1"/>
    <col min="12802" max="12802" width="3.375" style="2" bestFit="1" customWidth="1"/>
    <col min="12803" max="12803" width="26.625" style="2" customWidth="1"/>
    <col min="12804" max="12806" width="16.125" style="2" customWidth="1"/>
    <col min="12807" max="12807" width="0" style="2" hidden="1" customWidth="1"/>
    <col min="12808" max="12808" width="10.625" style="2" customWidth="1"/>
    <col min="12809" max="12809" width="7.125" style="2" bestFit="1" customWidth="1"/>
    <col min="12810" max="12810" width="6.625" style="2" customWidth="1"/>
    <col min="12811" max="12811" width="7.125" style="2" bestFit="1" customWidth="1"/>
    <col min="12812" max="12812" width="6.625" style="2" customWidth="1"/>
    <col min="12813" max="12813" width="2.625" style="2" customWidth="1"/>
    <col min="12814" max="12814" width="4.5" style="2" bestFit="1" customWidth="1"/>
    <col min="12815" max="12815" width="3.375" style="2" bestFit="1" customWidth="1"/>
    <col min="12816" max="12816" width="26.625" style="2" customWidth="1"/>
    <col min="12817" max="12819" width="16.125" style="2" customWidth="1"/>
    <col min="12820" max="12820" width="0" style="2" hidden="1" customWidth="1"/>
    <col min="12821" max="12821" width="10.625" style="2" customWidth="1"/>
    <col min="12822" max="12822" width="7.125" style="2" bestFit="1" customWidth="1"/>
    <col min="12823" max="12823" width="6.625" style="2" customWidth="1"/>
    <col min="12824" max="12824" width="7.125" style="2" bestFit="1" customWidth="1"/>
    <col min="12825" max="12825" width="6.625" style="2" customWidth="1"/>
    <col min="12826" max="13056" width="9" style="2"/>
    <col min="13057" max="13057" width="4.5" style="2" bestFit="1" customWidth="1"/>
    <col min="13058" max="13058" width="3.375" style="2" bestFit="1" customWidth="1"/>
    <col min="13059" max="13059" width="26.625" style="2" customWidth="1"/>
    <col min="13060" max="13062" width="16.125" style="2" customWidth="1"/>
    <col min="13063" max="13063" width="0" style="2" hidden="1" customWidth="1"/>
    <col min="13064" max="13064" width="10.625" style="2" customWidth="1"/>
    <col min="13065" max="13065" width="7.125" style="2" bestFit="1" customWidth="1"/>
    <col min="13066" max="13066" width="6.625" style="2" customWidth="1"/>
    <col min="13067" max="13067" width="7.125" style="2" bestFit="1" customWidth="1"/>
    <col min="13068" max="13068" width="6.625" style="2" customWidth="1"/>
    <col min="13069" max="13069" width="2.625" style="2" customWidth="1"/>
    <col min="13070" max="13070" width="4.5" style="2" bestFit="1" customWidth="1"/>
    <col min="13071" max="13071" width="3.375" style="2" bestFit="1" customWidth="1"/>
    <col min="13072" max="13072" width="26.625" style="2" customWidth="1"/>
    <col min="13073" max="13075" width="16.125" style="2" customWidth="1"/>
    <col min="13076" max="13076" width="0" style="2" hidden="1" customWidth="1"/>
    <col min="13077" max="13077" width="10.625" style="2" customWidth="1"/>
    <col min="13078" max="13078" width="7.125" style="2" bestFit="1" customWidth="1"/>
    <col min="13079" max="13079" width="6.625" style="2" customWidth="1"/>
    <col min="13080" max="13080" width="7.125" style="2" bestFit="1" customWidth="1"/>
    <col min="13081" max="13081" width="6.625" style="2" customWidth="1"/>
    <col min="13082" max="13312" width="9" style="2"/>
    <col min="13313" max="13313" width="4.5" style="2" bestFit="1" customWidth="1"/>
    <col min="13314" max="13314" width="3.375" style="2" bestFit="1" customWidth="1"/>
    <col min="13315" max="13315" width="26.625" style="2" customWidth="1"/>
    <col min="13316" max="13318" width="16.125" style="2" customWidth="1"/>
    <col min="13319" max="13319" width="0" style="2" hidden="1" customWidth="1"/>
    <col min="13320" max="13320" width="10.625" style="2" customWidth="1"/>
    <col min="13321" max="13321" width="7.125" style="2" bestFit="1" customWidth="1"/>
    <col min="13322" max="13322" width="6.625" style="2" customWidth="1"/>
    <col min="13323" max="13323" width="7.125" style="2" bestFit="1" customWidth="1"/>
    <col min="13324" max="13324" width="6.625" style="2" customWidth="1"/>
    <col min="13325" max="13325" width="2.625" style="2" customWidth="1"/>
    <col min="13326" max="13326" width="4.5" style="2" bestFit="1" customWidth="1"/>
    <col min="13327" max="13327" width="3.375" style="2" bestFit="1" customWidth="1"/>
    <col min="13328" max="13328" width="26.625" style="2" customWidth="1"/>
    <col min="13329" max="13331" width="16.125" style="2" customWidth="1"/>
    <col min="13332" max="13332" width="0" style="2" hidden="1" customWidth="1"/>
    <col min="13333" max="13333" width="10.625" style="2" customWidth="1"/>
    <col min="13334" max="13334" width="7.125" style="2" bestFit="1" customWidth="1"/>
    <col min="13335" max="13335" width="6.625" style="2" customWidth="1"/>
    <col min="13336" max="13336" width="7.125" style="2" bestFit="1" customWidth="1"/>
    <col min="13337" max="13337" width="6.625" style="2" customWidth="1"/>
    <col min="13338" max="13568" width="9" style="2"/>
    <col min="13569" max="13569" width="4.5" style="2" bestFit="1" customWidth="1"/>
    <col min="13570" max="13570" width="3.375" style="2" bestFit="1" customWidth="1"/>
    <col min="13571" max="13571" width="26.625" style="2" customWidth="1"/>
    <col min="13572" max="13574" width="16.125" style="2" customWidth="1"/>
    <col min="13575" max="13575" width="0" style="2" hidden="1" customWidth="1"/>
    <col min="13576" max="13576" width="10.625" style="2" customWidth="1"/>
    <col min="13577" max="13577" width="7.125" style="2" bestFit="1" customWidth="1"/>
    <col min="13578" max="13578" width="6.625" style="2" customWidth="1"/>
    <col min="13579" max="13579" width="7.125" style="2" bestFit="1" customWidth="1"/>
    <col min="13580" max="13580" width="6.625" style="2" customWidth="1"/>
    <col min="13581" max="13581" width="2.625" style="2" customWidth="1"/>
    <col min="13582" max="13582" width="4.5" style="2" bestFit="1" customWidth="1"/>
    <col min="13583" max="13583" width="3.375" style="2" bestFit="1" customWidth="1"/>
    <col min="13584" max="13584" width="26.625" style="2" customWidth="1"/>
    <col min="13585" max="13587" width="16.125" style="2" customWidth="1"/>
    <col min="13588" max="13588" width="0" style="2" hidden="1" customWidth="1"/>
    <col min="13589" max="13589" width="10.625" style="2" customWidth="1"/>
    <col min="13590" max="13590" width="7.125" style="2" bestFit="1" customWidth="1"/>
    <col min="13591" max="13591" width="6.625" style="2" customWidth="1"/>
    <col min="13592" max="13592" width="7.125" style="2" bestFit="1" customWidth="1"/>
    <col min="13593" max="13593" width="6.625" style="2" customWidth="1"/>
    <col min="13594" max="13824" width="9" style="2"/>
    <col min="13825" max="13825" width="4.5" style="2" bestFit="1" customWidth="1"/>
    <col min="13826" max="13826" width="3.375" style="2" bestFit="1" customWidth="1"/>
    <col min="13827" max="13827" width="26.625" style="2" customWidth="1"/>
    <col min="13828" max="13830" width="16.125" style="2" customWidth="1"/>
    <col min="13831" max="13831" width="0" style="2" hidden="1" customWidth="1"/>
    <col min="13832" max="13832" width="10.625" style="2" customWidth="1"/>
    <col min="13833" max="13833" width="7.125" style="2" bestFit="1" customWidth="1"/>
    <col min="13834" max="13834" width="6.625" style="2" customWidth="1"/>
    <col min="13835" max="13835" width="7.125" style="2" bestFit="1" customWidth="1"/>
    <col min="13836" max="13836" width="6.625" style="2" customWidth="1"/>
    <col min="13837" max="13837" width="2.625" style="2" customWidth="1"/>
    <col min="13838" max="13838" width="4.5" style="2" bestFit="1" customWidth="1"/>
    <col min="13839" max="13839" width="3.375" style="2" bestFit="1" customWidth="1"/>
    <col min="13840" max="13840" width="26.625" style="2" customWidth="1"/>
    <col min="13841" max="13843" width="16.125" style="2" customWidth="1"/>
    <col min="13844" max="13844" width="0" style="2" hidden="1" customWidth="1"/>
    <col min="13845" max="13845" width="10.625" style="2" customWidth="1"/>
    <col min="13846" max="13846" width="7.125" style="2" bestFit="1" customWidth="1"/>
    <col min="13847" max="13847" width="6.625" style="2" customWidth="1"/>
    <col min="13848" max="13848" width="7.125" style="2" bestFit="1" customWidth="1"/>
    <col min="13849" max="13849" width="6.625" style="2" customWidth="1"/>
    <col min="13850" max="14080" width="9" style="2"/>
    <col min="14081" max="14081" width="4.5" style="2" bestFit="1" customWidth="1"/>
    <col min="14082" max="14082" width="3.375" style="2" bestFit="1" customWidth="1"/>
    <col min="14083" max="14083" width="26.625" style="2" customWidth="1"/>
    <col min="14084" max="14086" width="16.125" style="2" customWidth="1"/>
    <col min="14087" max="14087" width="0" style="2" hidden="1" customWidth="1"/>
    <col min="14088" max="14088" width="10.625" style="2" customWidth="1"/>
    <col min="14089" max="14089" width="7.125" style="2" bestFit="1" customWidth="1"/>
    <col min="14090" max="14090" width="6.625" style="2" customWidth="1"/>
    <col min="14091" max="14091" width="7.125" style="2" bestFit="1" customWidth="1"/>
    <col min="14092" max="14092" width="6.625" style="2" customWidth="1"/>
    <col min="14093" max="14093" width="2.625" style="2" customWidth="1"/>
    <col min="14094" max="14094" width="4.5" style="2" bestFit="1" customWidth="1"/>
    <col min="14095" max="14095" width="3.375" style="2" bestFit="1" customWidth="1"/>
    <col min="14096" max="14096" width="26.625" style="2" customWidth="1"/>
    <col min="14097" max="14099" width="16.125" style="2" customWidth="1"/>
    <col min="14100" max="14100" width="0" style="2" hidden="1" customWidth="1"/>
    <col min="14101" max="14101" width="10.625" style="2" customWidth="1"/>
    <col min="14102" max="14102" width="7.125" style="2" bestFit="1" customWidth="1"/>
    <col min="14103" max="14103" width="6.625" style="2" customWidth="1"/>
    <col min="14104" max="14104" width="7.125" style="2" bestFit="1" customWidth="1"/>
    <col min="14105" max="14105" width="6.625" style="2" customWidth="1"/>
    <col min="14106" max="14336" width="9" style="2"/>
    <col min="14337" max="14337" width="4.5" style="2" bestFit="1" customWidth="1"/>
    <col min="14338" max="14338" width="3.375" style="2" bestFit="1" customWidth="1"/>
    <col min="14339" max="14339" width="26.625" style="2" customWidth="1"/>
    <col min="14340" max="14342" width="16.125" style="2" customWidth="1"/>
    <col min="14343" max="14343" width="0" style="2" hidden="1" customWidth="1"/>
    <col min="14344" max="14344" width="10.625" style="2" customWidth="1"/>
    <col min="14345" max="14345" width="7.125" style="2" bestFit="1" customWidth="1"/>
    <col min="14346" max="14346" width="6.625" style="2" customWidth="1"/>
    <col min="14347" max="14347" width="7.125" style="2" bestFit="1" customWidth="1"/>
    <col min="14348" max="14348" width="6.625" style="2" customWidth="1"/>
    <col min="14349" max="14349" width="2.625" style="2" customWidth="1"/>
    <col min="14350" max="14350" width="4.5" style="2" bestFit="1" customWidth="1"/>
    <col min="14351" max="14351" width="3.375" style="2" bestFit="1" customWidth="1"/>
    <col min="14352" max="14352" width="26.625" style="2" customWidth="1"/>
    <col min="14353" max="14355" width="16.125" style="2" customWidth="1"/>
    <col min="14356" max="14356" width="0" style="2" hidden="1" customWidth="1"/>
    <col min="14357" max="14357" width="10.625" style="2" customWidth="1"/>
    <col min="14358" max="14358" width="7.125" style="2" bestFit="1" customWidth="1"/>
    <col min="14359" max="14359" width="6.625" style="2" customWidth="1"/>
    <col min="14360" max="14360" width="7.125" style="2" bestFit="1" customWidth="1"/>
    <col min="14361" max="14361" width="6.625" style="2" customWidth="1"/>
    <col min="14362" max="14592" width="9" style="2"/>
    <col min="14593" max="14593" width="4.5" style="2" bestFit="1" customWidth="1"/>
    <col min="14594" max="14594" width="3.375" style="2" bestFit="1" customWidth="1"/>
    <col min="14595" max="14595" width="26.625" style="2" customWidth="1"/>
    <col min="14596" max="14598" width="16.125" style="2" customWidth="1"/>
    <col min="14599" max="14599" width="0" style="2" hidden="1" customWidth="1"/>
    <col min="14600" max="14600" width="10.625" style="2" customWidth="1"/>
    <col min="14601" max="14601" width="7.125" style="2" bestFit="1" customWidth="1"/>
    <col min="14602" max="14602" width="6.625" style="2" customWidth="1"/>
    <col min="14603" max="14603" width="7.125" style="2" bestFit="1" customWidth="1"/>
    <col min="14604" max="14604" width="6.625" style="2" customWidth="1"/>
    <col min="14605" max="14605" width="2.625" style="2" customWidth="1"/>
    <col min="14606" max="14606" width="4.5" style="2" bestFit="1" customWidth="1"/>
    <col min="14607" max="14607" width="3.375" style="2" bestFit="1" customWidth="1"/>
    <col min="14608" max="14608" width="26.625" style="2" customWidth="1"/>
    <col min="14609" max="14611" width="16.125" style="2" customWidth="1"/>
    <col min="14612" max="14612" width="0" style="2" hidden="1" customWidth="1"/>
    <col min="14613" max="14613" width="10.625" style="2" customWidth="1"/>
    <col min="14614" max="14614" width="7.125" style="2" bestFit="1" customWidth="1"/>
    <col min="14615" max="14615" width="6.625" style="2" customWidth="1"/>
    <col min="14616" max="14616" width="7.125" style="2" bestFit="1" customWidth="1"/>
    <col min="14617" max="14617" width="6.625" style="2" customWidth="1"/>
    <col min="14618" max="14848" width="9" style="2"/>
    <col min="14849" max="14849" width="4.5" style="2" bestFit="1" customWidth="1"/>
    <col min="14850" max="14850" width="3.375" style="2" bestFit="1" customWidth="1"/>
    <col min="14851" max="14851" width="26.625" style="2" customWidth="1"/>
    <col min="14852" max="14854" width="16.125" style="2" customWidth="1"/>
    <col min="14855" max="14855" width="0" style="2" hidden="1" customWidth="1"/>
    <col min="14856" max="14856" width="10.625" style="2" customWidth="1"/>
    <col min="14857" max="14857" width="7.125" style="2" bestFit="1" customWidth="1"/>
    <col min="14858" max="14858" width="6.625" style="2" customWidth="1"/>
    <col min="14859" max="14859" width="7.125" style="2" bestFit="1" customWidth="1"/>
    <col min="14860" max="14860" width="6.625" style="2" customWidth="1"/>
    <col min="14861" max="14861" width="2.625" style="2" customWidth="1"/>
    <col min="14862" max="14862" width="4.5" style="2" bestFit="1" customWidth="1"/>
    <col min="14863" max="14863" width="3.375" style="2" bestFit="1" customWidth="1"/>
    <col min="14864" max="14864" width="26.625" style="2" customWidth="1"/>
    <col min="14865" max="14867" width="16.125" style="2" customWidth="1"/>
    <col min="14868" max="14868" width="0" style="2" hidden="1" customWidth="1"/>
    <col min="14869" max="14869" width="10.625" style="2" customWidth="1"/>
    <col min="14870" max="14870" width="7.125" style="2" bestFit="1" customWidth="1"/>
    <col min="14871" max="14871" width="6.625" style="2" customWidth="1"/>
    <col min="14872" max="14872" width="7.125" style="2" bestFit="1" customWidth="1"/>
    <col min="14873" max="14873" width="6.625" style="2" customWidth="1"/>
    <col min="14874" max="15104" width="9" style="2"/>
    <col min="15105" max="15105" width="4.5" style="2" bestFit="1" customWidth="1"/>
    <col min="15106" max="15106" width="3.375" style="2" bestFit="1" customWidth="1"/>
    <col min="15107" max="15107" width="26.625" style="2" customWidth="1"/>
    <col min="15108" max="15110" width="16.125" style="2" customWidth="1"/>
    <col min="15111" max="15111" width="0" style="2" hidden="1" customWidth="1"/>
    <col min="15112" max="15112" width="10.625" style="2" customWidth="1"/>
    <col min="15113" max="15113" width="7.125" style="2" bestFit="1" customWidth="1"/>
    <col min="15114" max="15114" width="6.625" style="2" customWidth="1"/>
    <col min="15115" max="15115" width="7.125" style="2" bestFit="1" customWidth="1"/>
    <col min="15116" max="15116" width="6.625" style="2" customWidth="1"/>
    <col min="15117" max="15117" width="2.625" style="2" customWidth="1"/>
    <col min="15118" max="15118" width="4.5" style="2" bestFit="1" customWidth="1"/>
    <col min="15119" max="15119" width="3.375" style="2" bestFit="1" customWidth="1"/>
    <col min="15120" max="15120" width="26.625" style="2" customWidth="1"/>
    <col min="15121" max="15123" width="16.125" style="2" customWidth="1"/>
    <col min="15124" max="15124" width="0" style="2" hidden="1" customWidth="1"/>
    <col min="15125" max="15125" width="10.625" style="2" customWidth="1"/>
    <col min="15126" max="15126" width="7.125" style="2" bestFit="1" customWidth="1"/>
    <col min="15127" max="15127" width="6.625" style="2" customWidth="1"/>
    <col min="15128" max="15128" width="7.125" style="2" bestFit="1" customWidth="1"/>
    <col min="15129" max="15129" width="6.625" style="2" customWidth="1"/>
    <col min="15130" max="15360" width="9" style="2"/>
    <col min="15361" max="15361" width="4.5" style="2" bestFit="1" customWidth="1"/>
    <col min="15362" max="15362" width="3.375" style="2" bestFit="1" customWidth="1"/>
    <col min="15363" max="15363" width="26.625" style="2" customWidth="1"/>
    <col min="15364" max="15366" width="16.125" style="2" customWidth="1"/>
    <col min="15367" max="15367" width="0" style="2" hidden="1" customWidth="1"/>
    <col min="15368" max="15368" width="10.625" style="2" customWidth="1"/>
    <col min="15369" max="15369" width="7.125" style="2" bestFit="1" customWidth="1"/>
    <col min="15370" max="15370" width="6.625" style="2" customWidth="1"/>
    <col min="15371" max="15371" width="7.125" style="2" bestFit="1" customWidth="1"/>
    <col min="15372" max="15372" width="6.625" style="2" customWidth="1"/>
    <col min="15373" max="15373" width="2.625" style="2" customWidth="1"/>
    <col min="15374" max="15374" width="4.5" style="2" bestFit="1" customWidth="1"/>
    <col min="15375" max="15375" width="3.375" style="2" bestFit="1" customWidth="1"/>
    <col min="15376" max="15376" width="26.625" style="2" customWidth="1"/>
    <col min="15377" max="15379" width="16.125" style="2" customWidth="1"/>
    <col min="15380" max="15380" width="0" style="2" hidden="1" customWidth="1"/>
    <col min="15381" max="15381" width="10.625" style="2" customWidth="1"/>
    <col min="15382" max="15382" width="7.125" style="2" bestFit="1" customWidth="1"/>
    <col min="15383" max="15383" width="6.625" style="2" customWidth="1"/>
    <col min="15384" max="15384" width="7.125" style="2" bestFit="1" customWidth="1"/>
    <col min="15385" max="15385" width="6.625" style="2" customWidth="1"/>
    <col min="15386" max="15616" width="9" style="2"/>
    <col min="15617" max="15617" width="4.5" style="2" bestFit="1" customWidth="1"/>
    <col min="15618" max="15618" width="3.375" style="2" bestFit="1" customWidth="1"/>
    <col min="15619" max="15619" width="26.625" style="2" customWidth="1"/>
    <col min="15620" max="15622" width="16.125" style="2" customWidth="1"/>
    <col min="15623" max="15623" width="0" style="2" hidden="1" customWidth="1"/>
    <col min="15624" max="15624" width="10.625" style="2" customWidth="1"/>
    <col min="15625" max="15625" width="7.125" style="2" bestFit="1" customWidth="1"/>
    <col min="15626" max="15626" width="6.625" style="2" customWidth="1"/>
    <col min="15627" max="15627" width="7.125" style="2" bestFit="1" customWidth="1"/>
    <col min="15628" max="15628" width="6.625" style="2" customWidth="1"/>
    <col min="15629" max="15629" width="2.625" style="2" customWidth="1"/>
    <col min="15630" max="15630" width="4.5" style="2" bestFit="1" customWidth="1"/>
    <col min="15631" max="15631" width="3.375" style="2" bestFit="1" customWidth="1"/>
    <col min="15632" max="15632" width="26.625" style="2" customWidth="1"/>
    <col min="15633" max="15635" width="16.125" style="2" customWidth="1"/>
    <col min="15636" max="15636" width="0" style="2" hidden="1" customWidth="1"/>
    <col min="15637" max="15637" width="10.625" style="2" customWidth="1"/>
    <col min="15638" max="15638" width="7.125" style="2" bestFit="1" customWidth="1"/>
    <col min="15639" max="15639" width="6.625" style="2" customWidth="1"/>
    <col min="15640" max="15640" width="7.125" style="2" bestFit="1" customWidth="1"/>
    <col min="15641" max="15641" width="6.625" style="2" customWidth="1"/>
    <col min="15642" max="15872" width="9" style="2"/>
    <col min="15873" max="15873" width="4.5" style="2" bestFit="1" customWidth="1"/>
    <col min="15874" max="15874" width="3.375" style="2" bestFit="1" customWidth="1"/>
    <col min="15875" max="15875" width="26.625" style="2" customWidth="1"/>
    <col min="15876" max="15878" width="16.125" style="2" customWidth="1"/>
    <col min="15879" max="15879" width="0" style="2" hidden="1" customWidth="1"/>
    <col min="15880" max="15880" width="10.625" style="2" customWidth="1"/>
    <col min="15881" max="15881" width="7.125" style="2" bestFit="1" customWidth="1"/>
    <col min="15882" max="15882" width="6.625" style="2" customWidth="1"/>
    <col min="15883" max="15883" width="7.125" style="2" bestFit="1" customWidth="1"/>
    <col min="15884" max="15884" width="6.625" style="2" customWidth="1"/>
    <col min="15885" max="15885" width="2.625" style="2" customWidth="1"/>
    <col min="15886" max="15886" width="4.5" style="2" bestFit="1" customWidth="1"/>
    <col min="15887" max="15887" width="3.375" style="2" bestFit="1" customWidth="1"/>
    <col min="15888" max="15888" width="26.625" style="2" customWidth="1"/>
    <col min="15889" max="15891" width="16.125" style="2" customWidth="1"/>
    <col min="15892" max="15892" width="0" style="2" hidden="1" customWidth="1"/>
    <col min="15893" max="15893" width="10.625" style="2" customWidth="1"/>
    <col min="15894" max="15894" width="7.125" style="2" bestFit="1" customWidth="1"/>
    <col min="15895" max="15895" width="6.625" style="2" customWidth="1"/>
    <col min="15896" max="15896" width="7.125" style="2" bestFit="1" customWidth="1"/>
    <col min="15897" max="15897" width="6.625" style="2" customWidth="1"/>
    <col min="15898" max="16128" width="9" style="2"/>
    <col min="16129" max="16129" width="4.5" style="2" bestFit="1" customWidth="1"/>
    <col min="16130" max="16130" width="3.375" style="2" bestFit="1" customWidth="1"/>
    <col min="16131" max="16131" width="26.625" style="2" customWidth="1"/>
    <col min="16132" max="16134" width="16.125" style="2" customWidth="1"/>
    <col min="16135" max="16135" width="0" style="2" hidden="1" customWidth="1"/>
    <col min="16136" max="16136" width="10.625" style="2" customWidth="1"/>
    <col min="16137" max="16137" width="7.125" style="2" bestFit="1" customWidth="1"/>
    <col min="16138" max="16138" width="6.625" style="2" customWidth="1"/>
    <col min="16139" max="16139" width="7.125" style="2" bestFit="1" customWidth="1"/>
    <col min="16140" max="16140" width="6.625" style="2" customWidth="1"/>
    <col min="16141" max="16141" width="2.625" style="2" customWidth="1"/>
    <col min="16142" max="16142" width="4.5" style="2" bestFit="1" customWidth="1"/>
    <col min="16143" max="16143" width="3.375" style="2" bestFit="1" customWidth="1"/>
    <col min="16144" max="16144" width="26.625" style="2" customWidth="1"/>
    <col min="16145" max="16147" width="16.125" style="2" customWidth="1"/>
    <col min="16148" max="16148" width="0" style="2" hidden="1" customWidth="1"/>
    <col min="16149" max="16149" width="10.625" style="2" customWidth="1"/>
    <col min="16150" max="16150" width="7.125" style="2" bestFit="1" customWidth="1"/>
    <col min="16151" max="16151" width="6.625" style="2" customWidth="1"/>
    <col min="16152" max="16152" width="7.125" style="2" bestFit="1" customWidth="1"/>
    <col min="16153" max="16153" width="6.625" style="2" customWidth="1"/>
    <col min="16154" max="16384" width="9" style="2"/>
  </cols>
  <sheetData>
    <row r="1" spans="1:25" ht="33.75" customHeight="1" x14ac:dyDescent="0.15">
      <c r="N1" s="1"/>
    </row>
    <row r="2" spans="1:25" s="1" customFormat="1" ht="12" customHeight="1" x14ac:dyDescent="0.15">
      <c r="A2" s="89" t="s">
        <v>0</v>
      </c>
      <c r="B2" s="90" t="s">
        <v>1</v>
      </c>
      <c r="C2" s="91"/>
      <c r="D2" s="92" t="s">
        <v>2</v>
      </c>
      <c r="E2" s="92"/>
      <c r="F2" s="92"/>
      <c r="G2" s="5"/>
      <c r="H2" s="6"/>
      <c r="I2" s="93" t="s">
        <v>3</v>
      </c>
      <c r="J2" s="7" t="s">
        <v>4</v>
      </c>
      <c r="K2" s="93" t="s">
        <v>5</v>
      </c>
      <c r="L2" s="7" t="s">
        <v>4</v>
      </c>
      <c r="M2" s="8"/>
      <c r="N2" s="89" t="s">
        <v>0</v>
      </c>
      <c r="O2" s="90" t="s">
        <v>1</v>
      </c>
      <c r="P2" s="99"/>
      <c r="Q2" s="92" t="s">
        <v>2</v>
      </c>
      <c r="R2" s="92"/>
      <c r="S2" s="92"/>
      <c r="T2" s="5"/>
      <c r="U2" s="6"/>
      <c r="V2" s="93" t="s">
        <v>3</v>
      </c>
      <c r="W2" s="7" t="s">
        <v>4</v>
      </c>
      <c r="X2" s="93" t="s">
        <v>5</v>
      </c>
      <c r="Y2" s="7" t="s">
        <v>4</v>
      </c>
    </row>
    <row r="3" spans="1:25" s="1" customFormat="1" ht="12" customHeight="1" x14ac:dyDescent="0.15">
      <c r="A3" s="89"/>
      <c r="B3" s="90"/>
      <c r="C3" s="91"/>
      <c r="D3" s="94" t="s">
        <v>6</v>
      </c>
      <c r="E3" s="95" t="s">
        <v>7</v>
      </c>
      <c r="F3" s="96" t="s">
        <v>8</v>
      </c>
      <c r="G3" s="97"/>
      <c r="H3" s="98" t="s">
        <v>9</v>
      </c>
      <c r="I3" s="93"/>
      <c r="J3" s="7" t="s">
        <v>10</v>
      </c>
      <c r="K3" s="93"/>
      <c r="L3" s="7" t="s">
        <v>10</v>
      </c>
      <c r="M3" s="8"/>
      <c r="N3" s="89"/>
      <c r="O3" s="90"/>
      <c r="P3" s="99"/>
      <c r="Q3" s="94" t="s">
        <v>6</v>
      </c>
      <c r="R3" s="95" t="s">
        <v>7</v>
      </c>
      <c r="S3" s="96" t="s">
        <v>8</v>
      </c>
      <c r="T3" s="97"/>
      <c r="U3" s="98" t="s">
        <v>9</v>
      </c>
      <c r="V3" s="93"/>
      <c r="W3" s="7" t="s">
        <v>10</v>
      </c>
      <c r="X3" s="93"/>
      <c r="Y3" s="7" t="s">
        <v>10</v>
      </c>
    </row>
    <row r="4" spans="1:25" s="1" customFormat="1" ht="12" customHeight="1" x14ac:dyDescent="0.15">
      <c r="A4" s="89"/>
      <c r="B4" s="90"/>
      <c r="C4" s="91"/>
      <c r="D4" s="94"/>
      <c r="E4" s="95"/>
      <c r="F4" s="96"/>
      <c r="G4" s="97"/>
      <c r="H4" s="98"/>
      <c r="I4" s="93"/>
      <c r="J4" s="7" t="s">
        <v>11</v>
      </c>
      <c r="K4" s="93"/>
      <c r="L4" s="7" t="s">
        <v>11</v>
      </c>
      <c r="M4" s="8"/>
      <c r="N4" s="89"/>
      <c r="O4" s="90"/>
      <c r="P4" s="99"/>
      <c r="Q4" s="94"/>
      <c r="R4" s="95"/>
      <c r="S4" s="96"/>
      <c r="T4" s="97"/>
      <c r="U4" s="98"/>
      <c r="V4" s="93"/>
      <c r="W4" s="7" t="s">
        <v>11</v>
      </c>
      <c r="X4" s="93"/>
      <c r="Y4" s="7" t="s">
        <v>11</v>
      </c>
    </row>
    <row r="5" spans="1:25" s="1" customFormat="1" ht="12" customHeight="1" x14ac:dyDescent="0.15">
      <c r="A5" s="89"/>
      <c r="B5" s="90"/>
      <c r="C5" s="91"/>
      <c r="D5" s="94"/>
      <c r="E5" s="95"/>
      <c r="F5" s="96"/>
      <c r="G5" s="97"/>
      <c r="H5" s="98"/>
      <c r="I5" s="93"/>
      <c r="J5" s="7" t="s">
        <v>12</v>
      </c>
      <c r="K5" s="93"/>
      <c r="L5" s="7" t="s">
        <v>12</v>
      </c>
      <c r="M5" s="8"/>
      <c r="N5" s="89"/>
      <c r="O5" s="90"/>
      <c r="P5" s="99"/>
      <c r="Q5" s="94"/>
      <c r="R5" s="95"/>
      <c r="S5" s="96"/>
      <c r="T5" s="97"/>
      <c r="U5" s="98"/>
      <c r="V5" s="93"/>
      <c r="W5" s="7" t="s">
        <v>12</v>
      </c>
      <c r="X5" s="93"/>
      <c r="Y5" s="7" t="s">
        <v>12</v>
      </c>
    </row>
    <row r="6" spans="1:25" s="1" customFormat="1" ht="12" customHeight="1" x14ac:dyDescent="0.15">
      <c r="A6" s="89"/>
      <c r="B6" s="90"/>
      <c r="C6" s="91"/>
      <c r="D6" s="94"/>
      <c r="E6" s="95"/>
      <c r="F6" s="96"/>
      <c r="G6" s="97"/>
      <c r="H6" s="98"/>
      <c r="I6" s="93"/>
      <c r="J6" s="7" t="s">
        <v>13</v>
      </c>
      <c r="K6" s="93"/>
      <c r="L6" s="7" t="s">
        <v>13</v>
      </c>
      <c r="M6" s="8"/>
      <c r="N6" s="89"/>
      <c r="O6" s="90"/>
      <c r="P6" s="99"/>
      <c r="Q6" s="94"/>
      <c r="R6" s="95"/>
      <c r="S6" s="96"/>
      <c r="T6" s="97"/>
      <c r="U6" s="98"/>
      <c r="V6" s="93"/>
      <c r="W6" s="7" t="s">
        <v>13</v>
      </c>
      <c r="X6" s="93"/>
      <c r="Y6" s="7" t="s">
        <v>13</v>
      </c>
    </row>
    <row r="7" spans="1:25" ht="12.75" customHeight="1" x14ac:dyDescent="0.15">
      <c r="A7" s="100">
        <v>1</v>
      </c>
      <c r="B7" s="100" t="s">
        <v>35</v>
      </c>
      <c r="C7" s="78" t="s">
        <v>556</v>
      </c>
      <c r="D7" s="102" t="s">
        <v>44</v>
      </c>
      <c r="E7" s="102" t="s">
        <v>45</v>
      </c>
      <c r="F7" s="102" t="s">
        <v>46</v>
      </c>
      <c r="G7" s="10"/>
      <c r="H7" s="104" t="s">
        <v>47</v>
      </c>
      <c r="I7" s="11">
        <v>368</v>
      </c>
      <c r="J7" s="12" t="s">
        <v>550</v>
      </c>
      <c r="K7" s="11">
        <f>IF(I7="","",I7*0.75)</f>
        <v>276</v>
      </c>
      <c r="L7" s="12" t="s">
        <v>550</v>
      </c>
      <c r="M7" s="13"/>
      <c r="N7" s="100">
        <v>16</v>
      </c>
      <c r="O7" s="100" t="s">
        <v>36</v>
      </c>
      <c r="P7" s="81" t="s">
        <v>48</v>
      </c>
      <c r="Q7" s="102" t="s">
        <v>51</v>
      </c>
      <c r="R7" s="102" t="s">
        <v>52</v>
      </c>
      <c r="S7" s="102" t="s">
        <v>133</v>
      </c>
      <c r="T7" s="10"/>
      <c r="U7" s="104" t="s">
        <v>54</v>
      </c>
      <c r="V7" s="11">
        <v>349</v>
      </c>
      <c r="W7" s="12" t="s">
        <v>550</v>
      </c>
      <c r="X7" s="11">
        <f>IF(V7="","",V7*0.75)</f>
        <v>261.75</v>
      </c>
      <c r="Y7" s="12" t="s">
        <v>550</v>
      </c>
    </row>
    <row r="8" spans="1:25" ht="12.75" customHeight="1" x14ac:dyDescent="0.15">
      <c r="A8" s="100"/>
      <c r="B8" s="100"/>
      <c r="C8" s="14" t="s">
        <v>42</v>
      </c>
      <c r="D8" s="102"/>
      <c r="E8" s="102"/>
      <c r="F8" s="102"/>
      <c r="G8" s="10"/>
      <c r="H8" s="104"/>
      <c r="I8" s="15">
        <v>12.9</v>
      </c>
      <c r="J8" s="16" t="s">
        <v>551</v>
      </c>
      <c r="K8" s="15">
        <f>IF(I8="","",ROUND(I8*0.75,2))</f>
        <v>9.68</v>
      </c>
      <c r="L8" s="16" t="s">
        <v>551</v>
      </c>
      <c r="M8" s="17"/>
      <c r="N8" s="101"/>
      <c r="O8" s="100"/>
      <c r="P8" s="14" t="s">
        <v>132</v>
      </c>
      <c r="Q8" s="103"/>
      <c r="R8" s="103"/>
      <c r="S8" s="102"/>
      <c r="T8" s="10"/>
      <c r="U8" s="104"/>
      <c r="V8" s="15">
        <v>15.8</v>
      </c>
      <c r="W8" s="14" t="s">
        <v>15</v>
      </c>
      <c r="X8" s="15">
        <f>IF(V8="","",ROUND(V8*0.75,2))</f>
        <v>11.85</v>
      </c>
      <c r="Y8" s="16" t="s">
        <v>15</v>
      </c>
    </row>
    <row r="9" spans="1:25" ht="12.75" customHeight="1" x14ac:dyDescent="0.15">
      <c r="A9" s="100"/>
      <c r="B9" s="100"/>
      <c r="C9" s="14" t="s">
        <v>43</v>
      </c>
      <c r="D9" s="102"/>
      <c r="E9" s="102"/>
      <c r="F9" s="102"/>
      <c r="G9" s="10"/>
      <c r="H9" s="104"/>
      <c r="I9" s="15">
        <v>8.4</v>
      </c>
      <c r="J9" s="16" t="s">
        <v>551</v>
      </c>
      <c r="K9" s="15">
        <f>IF(I9="","",ROUND(I9*0.75,2))</f>
        <v>6.3</v>
      </c>
      <c r="L9" s="16" t="s">
        <v>551</v>
      </c>
      <c r="M9" s="17"/>
      <c r="N9" s="101"/>
      <c r="O9" s="100"/>
      <c r="P9" s="14" t="s">
        <v>540</v>
      </c>
      <c r="Q9" s="103"/>
      <c r="R9" s="103"/>
      <c r="S9" s="102"/>
      <c r="T9" s="10"/>
      <c r="U9" s="104"/>
      <c r="V9" s="15">
        <v>7.9</v>
      </c>
      <c r="W9" s="14" t="s">
        <v>15</v>
      </c>
      <c r="X9" s="15">
        <f>IF(V9="","",ROUND(V9*0.75,2))</f>
        <v>5.93</v>
      </c>
      <c r="Y9" s="16" t="s">
        <v>15</v>
      </c>
    </row>
    <row r="10" spans="1:25" ht="12.75" customHeight="1" x14ac:dyDescent="0.15">
      <c r="A10" s="100"/>
      <c r="B10" s="100"/>
      <c r="C10" s="14"/>
      <c r="D10" s="102"/>
      <c r="E10" s="102"/>
      <c r="F10" s="102"/>
      <c r="G10" s="10"/>
      <c r="H10" s="104"/>
      <c r="I10" s="15">
        <v>58.2</v>
      </c>
      <c r="J10" s="16" t="s">
        <v>552</v>
      </c>
      <c r="K10" s="15">
        <f>IF(I10="","",ROUND(I10*0.75,2))</f>
        <v>43.65</v>
      </c>
      <c r="L10" s="16" t="s">
        <v>552</v>
      </c>
      <c r="M10" s="17"/>
      <c r="N10" s="101"/>
      <c r="O10" s="100"/>
      <c r="P10" s="14" t="s">
        <v>392</v>
      </c>
      <c r="Q10" s="103"/>
      <c r="R10" s="103"/>
      <c r="S10" s="102"/>
      <c r="T10" s="10"/>
      <c r="U10" s="104"/>
      <c r="V10" s="15">
        <v>51.4</v>
      </c>
      <c r="W10" s="14" t="s">
        <v>16</v>
      </c>
      <c r="X10" s="15">
        <f>IF(V10="","",ROUND(V10*0.75,2))</f>
        <v>38.549999999999997</v>
      </c>
      <c r="Y10" s="16" t="s">
        <v>16</v>
      </c>
    </row>
    <row r="11" spans="1:25" ht="12.75" customHeight="1" x14ac:dyDescent="0.15">
      <c r="A11" s="100"/>
      <c r="B11" s="100"/>
      <c r="C11" s="18"/>
      <c r="D11" s="102"/>
      <c r="E11" s="102"/>
      <c r="F11" s="102"/>
      <c r="G11" s="10"/>
      <c r="H11" s="104"/>
      <c r="I11" s="19">
        <v>0.8</v>
      </c>
      <c r="J11" s="20" t="s">
        <v>15</v>
      </c>
      <c r="K11" s="19">
        <f>IF(I11="","",ROUND(I11*0.75,2))</f>
        <v>0.6</v>
      </c>
      <c r="L11" s="20" t="s">
        <v>15</v>
      </c>
      <c r="M11" s="17"/>
      <c r="N11" s="101"/>
      <c r="O11" s="100"/>
      <c r="P11" s="18"/>
      <c r="Q11" s="103"/>
      <c r="R11" s="103"/>
      <c r="S11" s="102"/>
      <c r="T11" s="10"/>
      <c r="U11" s="104"/>
      <c r="V11" s="19">
        <v>1</v>
      </c>
      <c r="W11" s="18" t="s">
        <v>15</v>
      </c>
      <c r="X11" s="19">
        <f>IF(V11="","",ROUND(V11*0.75,2))</f>
        <v>0.75</v>
      </c>
      <c r="Y11" s="20" t="s">
        <v>15</v>
      </c>
    </row>
    <row r="12" spans="1:25" ht="12.75" customHeight="1" x14ac:dyDescent="0.15">
      <c r="A12" s="105">
        <v>2</v>
      </c>
      <c r="B12" s="106" t="s">
        <v>36</v>
      </c>
      <c r="C12" s="81" t="s">
        <v>48</v>
      </c>
      <c r="D12" s="102" t="s">
        <v>51</v>
      </c>
      <c r="E12" s="102" t="s">
        <v>52</v>
      </c>
      <c r="F12" s="102" t="s">
        <v>53</v>
      </c>
      <c r="G12" s="10"/>
      <c r="H12" s="104" t="s">
        <v>54</v>
      </c>
      <c r="I12" s="11">
        <v>348</v>
      </c>
      <c r="J12" s="12" t="s">
        <v>14</v>
      </c>
      <c r="K12" s="11">
        <f>IF(I12="","",I12*0.75)</f>
        <v>261</v>
      </c>
      <c r="L12" s="12" t="s">
        <v>14</v>
      </c>
      <c r="M12" s="13"/>
      <c r="N12" s="100">
        <v>17</v>
      </c>
      <c r="O12" s="100" t="s">
        <v>37</v>
      </c>
      <c r="P12" s="9" t="s">
        <v>56</v>
      </c>
      <c r="Q12" s="102" t="s">
        <v>59</v>
      </c>
      <c r="R12" s="102" t="s">
        <v>45</v>
      </c>
      <c r="S12" s="102" t="s">
        <v>135</v>
      </c>
      <c r="T12" s="10"/>
      <c r="U12" s="104" t="s">
        <v>47</v>
      </c>
      <c r="V12" s="11">
        <v>407</v>
      </c>
      <c r="W12" s="12" t="s">
        <v>14</v>
      </c>
      <c r="X12" s="11">
        <f>IF(V12="","",V12*0.75)</f>
        <v>305.25</v>
      </c>
      <c r="Y12" s="12" t="s">
        <v>14</v>
      </c>
    </row>
    <row r="13" spans="1:25" ht="12.75" customHeight="1" x14ac:dyDescent="0.15">
      <c r="A13" s="105"/>
      <c r="B13" s="106"/>
      <c r="C13" s="14" t="s">
        <v>49</v>
      </c>
      <c r="D13" s="103"/>
      <c r="E13" s="103"/>
      <c r="F13" s="102"/>
      <c r="G13" s="10"/>
      <c r="H13" s="104"/>
      <c r="I13" s="15">
        <v>15.4</v>
      </c>
      <c r="J13" s="14" t="s">
        <v>15</v>
      </c>
      <c r="K13" s="15">
        <f t="shared" ref="K13:K76" si="0">IF(I13="","",ROUND(I13*0.75,2))</f>
        <v>11.55</v>
      </c>
      <c r="L13" s="14" t="s">
        <v>15</v>
      </c>
      <c r="M13" s="21"/>
      <c r="N13" s="100"/>
      <c r="O13" s="100"/>
      <c r="P13" s="80" t="s">
        <v>134</v>
      </c>
      <c r="Q13" s="102"/>
      <c r="R13" s="102"/>
      <c r="S13" s="102"/>
      <c r="T13" s="10"/>
      <c r="U13" s="104"/>
      <c r="V13" s="15">
        <v>11.2</v>
      </c>
      <c r="W13" s="14" t="s">
        <v>15</v>
      </c>
      <c r="X13" s="15">
        <f t="shared" ref="X13:X76" si="1">IF(V13="","",ROUND(V13*0.75,2))</f>
        <v>8.4</v>
      </c>
      <c r="Y13" s="14" t="s">
        <v>15</v>
      </c>
    </row>
    <row r="14" spans="1:25" ht="12.75" customHeight="1" x14ac:dyDescent="0.15">
      <c r="A14" s="105"/>
      <c r="B14" s="106"/>
      <c r="C14" s="14" t="s">
        <v>540</v>
      </c>
      <c r="D14" s="103"/>
      <c r="E14" s="103"/>
      <c r="F14" s="102"/>
      <c r="G14" s="10"/>
      <c r="H14" s="104"/>
      <c r="I14" s="15">
        <v>8.8000000000000007</v>
      </c>
      <c r="J14" s="14" t="s">
        <v>15</v>
      </c>
      <c r="K14" s="15">
        <f t="shared" si="0"/>
        <v>6.6</v>
      </c>
      <c r="L14" s="14" t="s">
        <v>15</v>
      </c>
      <c r="M14" s="21"/>
      <c r="N14" s="100"/>
      <c r="O14" s="100"/>
      <c r="P14" s="14" t="s">
        <v>114</v>
      </c>
      <c r="Q14" s="102"/>
      <c r="R14" s="102"/>
      <c r="S14" s="102"/>
      <c r="T14" s="10"/>
      <c r="U14" s="104"/>
      <c r="V14" s="15">
        <v>11.1</v>
      </c>
      <c r="W14" s="14" t="s">
        <v>15</v>
      </c>
      <c r="X14" s="15">
        <f t="shared" si="1"/>
        <v>8.33</v>
      </c>
      <c r="Y14" s="14" t="s">
        <v>15</v>
      </c>
    </row>
    <row r="15" spans="1:25" ht="12.75" customHeight="1" x14ac:dyDescent="0.15">
      <c r="A15" s="105"/>
      <c r="B15" s="106"/>
      <c r="C15" s="14" t="s">
        <v>392</v>
      </c>
      <c r="D15" s="103"/>
      <c r="E15" s="103"/>
      <c r="F15" s="102"/>
      <c r="G15" s="10"/>
      <c r="H15" s="104"/>
      <c r="I15" s="15">
        <v>49.1</v>
      </c>
      <c r="J15" s="14" t="s">
        <v>16</v>
      </c>
      <c r="K15" s="15">
        <f t="shared" si="0"/>
        <v>36.83</v>
      </c>
      <c r="L15" s="14" t="s">
        <v>16</v>
      </c>
      <c r="M15" s="21"/>
      <c r="N15" s="100"/>
      <c r="O15" s="100"/>
      <c r="P15" s="14"/>
      <c r="Q15" s="102"/>
      <c r="R15" s="102"/>
      <c r="S15" s="102"/>
      <c r="T15" s="10"/>
      <c r="U15" s="104"/>
      <c r="V15" s="15">
        <v>63.1</v>
      </c>
      <c r="W15" s="14" t="s">
        <v>16</v>
      </c>
      <c r="X15" s="15">
        <f t="shared" si="1"/>
        <v>47.33</v>
      </c>
      <c r="Y15" s="14" t="s">
        <v>16</v>
      </c>
    </row>
    <row r="16" spans="1:25" ht="12.75" customHeight="1" x14ac:dyDescent="0.15">
      <c r="A16" s="105"/>
      <c r="B16" s="106"/>
      <c r="C16" s="18"/>
      <c r="D16" s="103"/>
      <c r="E16" s="103"/>
      <c r="F16" s="102"/>
      <c r="G16" s="10"/>
      <c r="H16" s="104"/>
      <c r="I16" s="19">
        <v>0.9</v>
      </c>
      <c r="J16" s="18" t="s">
        <v>15</v>
      </c>
      <c r="K16" s="19">
        <f t="shared" si="0"/>
        <v>0.68</v>
      </c>
      <c r="L16" s="18" t="s">
        <v>15</v>
      </c>
      <c r="M16" s="21"/>
      <c r="N16" s="100"/>
      <c r="O16" s="100"/>
      <c r="P16" s="18"/>
      <c r="Q16" s="102"/>
      <c r="R16" s="102"/>
      <c r="S16" s="102"/>
      <c r="T16" s="10"/>
      <c r="U16" s="104"/>
      <c r="V16" s="19">
        <v>1.5</v>
      </c>
      <c r="W16" s="18" t="s">
        <v>15</v>
      </c>
      <c r="X16" s="19">
        <f t="shared" si="1"/>
        <v>1.1299999999999999</v>
      </c>
      <c r="Y16" s="18" t="s">
        <v>16</v>
      </c>
    </row>
    <row r="17" spans="1:25" ht="12.75" customHeight="1" x14ac:dyDescent="0.15">
      <c r="A17" s="105">
        <v>3</v>
      </c>
      <c r="B17" s="106" t="s">
        <v>37</v>
      </c>
      <c r="C17" s="84" t="s">
        <v>55</v>
      </c>
      <c r="D17" s="102" t="s">
        <v>59</v>
      </c>
      <c r="E17" s="102" t="s">
        <v>60</v>
      </c>
      <c r="F17" s="102" t="s">
        <v>61</v>
      </c>
      <c r="G17" s="10"/>
      <c r="H17" s="104" t="s">
        <v>62</v>
      </c>
      <c r="I17" s="11">
        <v>411</v>
      </c>
      <c r="J17" s="12" t="s">
        <v>14</v>
      </c>
      <c r="K17" s="11">
        <f>IF(I17="","",I17*0.75)</f>
        <v>308.25</v>
      </c>
      <c r="L17" s="12" t="s">
        <v>14</v>
      </c>
      <c r="M17" s="13"/>
      <c r="N17" s="107" t="s">
        <v>547</v>
      </c>
      <c r="O17" s="109" t="s">
        <v>546</v>
      </c>
      <c r="P17" s="85" t="s">
        <v>543</v>
      </c>
      <c r="Q17" s="102" t="s">
        <v>139</v>
      </c>
      <c r="R17" s="102" t="s">
        <v>140</v>
      </c>
      <c r="S17" s="102" t="s">
        <v>141</v>
      </c>
      <c r="T17" s="10"/>
      <c r="U17" s="104" t="s">
        <v>142</v>
      </c>
      <c r="V17" s="11">
        <v>394</v>
      </c>
      <c r="W17" s="12" t="s">
        <v>14</v>
      </c>
      <c r="X17" s="11">
        <f>IF(V17="","",V17*0.75)</f>
        <v>295.5</v>
      </c>
      <c r="Y17" s="12" t="s">
        <v>14</v>
      </c>
    </row>
    <row r="18" spans="1:25" ht="12.75" customHeight="1" x14ac:dyDescent="0.15">
      <c r="A18" s="110"/>
      <c r="B18" s="106"/>
      <c r="C18" s="14" t="s">
        <v>56</v>
      </c>
      <c r="D18" s="102"/>
      <c r="E18" s="102"/>
      <c r="F18" s="102"/>
      <c r="G18" s="10"/>
      <c r="H18" s="104"/>
      <c r="I18" s="15">
        <v>14.6</v>
      </c>
      <c r="J18" s="14" t="s">
        <v>15</v>
      </c>
      <c r="K18" s="15">
        <f>IF(I18="","",ROUND(I18*0.75,2))</f>
        <v>10.95</v>
      </c>
      <c r="L18" s="14" t="s">
        <v>15</v>
      </c>
      <c r="M18" s="21"/>
      <c r="N18" s="108"/>
      <c r="O18" s="109"/>
      <c r="P18" s="14" t="s">
        <v>136</v>
      </c>
      <c r="Q18" s="102"/>
      <c r="R18" s="102"/>
      <c r="S18" s="102"/>
      <c r="T18" s="10"/>
      <c r="U18" s="104"/>
      <c r="V18" s="15">
        <v>10.6</v>
      </c>
      <c r="W18" s="14" t="s">
        <v>15</v>
      </c>
      <c r="X18" s="15">
        <f>IF(V18="","",ROUND(V18*0.75,2))</f>
        <v>7.95</v>
      </c>
      <c r="Y18" s="14" t="s">
        <v>15</v>
      </c>
    </row>
    <row r="19" spans="1:25" ht="12.75" customHeight="1" x14ac:dyDescent="0.15">
      <c r="A19" s="110"/>
      <c r="B19" s="106"/>
      <c r="C19" s="14" t="s">
        <v>57</v>
      </c>
      <c r="D19" s="102"/>
      <c r="E19" s="102"/>
      <c r="F19" s="102"/>
      <c r="G19" s="10"/>
      <c r="H19" s="104"/>
      <c r="I19" s="15">
        <v>13.2</v>
      </c>
      <c r="J19" s="14" t="s">
        <v>15</v>
      </c>
      <c r="K19" s="15">
        <f t="shared" si="0"/>
        <v>9.9</v>
      </c>
      <c r="L19" s="14" t="s">
        <v>15</v>
      </c>
      <c r="M19" s="21"/>
      <c r="N19" s="108"/>
      <c r="O19" s="109"/>
      <c r="P19" s="14" t="s">
        <v>137</v>
      </c>
      <c r="Q19" s="102"/>
      <c r="R19" s="102"/>
      <c r="S19" s="102"/>
      <c r="T19" s="10"/>
      <c r="U19" s="104"/>
      <c r="V19" s="15">
        <v>13.9</v>
      </c>
      <c r="W19" s="14" t="s">
        <v>15</v>
      </c>
      <c r="X19" s="15">
        <f t="shared" si="1"/>
        <v>10.43</v>
      </c>
      <c r="Y19" s="14" t="s">
        <v>15</v>
      </c>
    </row>
    <row r="20" spans="1:25" ht="12.75" customHeight="1" x14ac:dyDescent="0.15">
      <c r="A20" s="110"/>
      <c r="B20" s="106"/>
      <c r="C20" s="14" t="s">
        <v>58</v>
      </c>
      <c r="D20" s="102"/>
      <c r="E20" s="102"/>
      <c r="F20" s="102"/>
      <c r="G20" s="10"/>
      <c r="H20" s="104"/>
      <c r="I20" s="15">
        <v>56.2</v>
      </c>
      <c r="J20" s="14" t="s">
        <v>16</v>
      </c>
      <c r="K20" s="15">
        <f t="shared" si="0"/>
        <v>42.15</v>
      </c>
      <c r="L20" s="14" t="s">
        <v>16</v>
      </c>
      <c r="M20" s="21"/>
      <c r="N20" s="108"/>
      <c r="O20" s="109"/>
      <c r="P20" s="14" t="s">
        <v>138</v>
      </c>
      <c r="Q20" s="102"/>
      <c r="R20" s="102"/>
      <c r="S20" s="102"/>
      <c r="T20" s="10"/>
      <c r="U20" s="104"/>
      <c r="V20" s="15">
        <v>55</v>
      </c>
      <c r="W20" s="14" t="s">
        <v>16</v>
      </c>
      <c r="X20" s="15">
        <f t="shared" si="1"/>
        <v>41.25</v>
      </c>
      <c r="Y20" s="14" t="s">
        <v>16</v>
      </c>
    </row>
    <row r="21" spans="1:25" ht="12.75" customHeight="1" x14ac:dyDescent="0.15">
      <c r="A21" s="110"/>
      <c r="B21" s="106"/>
      <c r="C21" s="18"/>
      <c r="D21" s="102"/>
      <c r="E21" s="102"/>
      <c r="F21" s="102"/>
      <c r="G21" s="10"/>
      <c r="H21" s="104"/>
      <c r="I21" s="19">
        <v>1.1000000000000001</v>
      </c>
      <c r="J21" s="18" t="s">
        <v>15</v>
      </c>
      <c r="K21" s="19">
        <f t="shared" si="0"/>
        <v>0.83</v>
      </c>
      <c r="L21" s="18" t="s">
        <v>15</v>
      </c>
      <c r="M21" s="21"/>
      <c r="N21" s="108"/>
      <c r="O21" s="109"/>
      <c r="P21" s="18"/>
      <c r="Q21" s="102"/>
      <c r="R21" s="102"/>
      <c r="S21" s="102"/>
      <c r="T21" s="10"/>
      <c r="U21" s="104"/>
      <c r="V21" s="19">
        <v>2.2999999999999998</v>
      </c>
      <c r="W21" s="18" t="s">
        <v>15</v>
      </c>
      <c r="X21" s="19">
        <f t="shared" si="1"/>
        <v>1.73</v>
      </c>
      <c r="Y21" s="18" t="s">
        <v>15</v>
      </c>
    </row>
    <row r="22" spans="1:25" ht="12.75" customHeight="1" x14ac:dyDescent="0.15">
      <c r="A22" s="107" t="s">
        <v>545</v>
      </c>
      <c r="B22" s="109" t="s">
        <v>544</v>
      </c>
      <c r="C22" s="78" t="s">
        <v>63</v>
      </c>
      <c r="D22" s="102" t="s">
        <v>65</v>
      </c>
      <c r="E22" s="102" t="s">
        <v>66</v>
      </c>
      <c r="F22" s="102" t="s">
        <v>67</v>
      </c>
      <c r="G22" s="10"/>
      <c r="H22" s="104" t="s">
        <v>68</v>
      </c>
      <c r="I22" s="11">
        <v>430</v>
      </c>
      <c r="J22" s="12" t="s">
        <v>14</v>
      </c>
      <c r="K22" s="11">
        <f>IF(I22="","",I22*0.75)</f>
        <v>322.5</v>
      </c>
      <c r="L22" s="12" t="s">
        <v>14</v>
      </c>
      <c r="M22" s="13"/>
      <c r="N22" s="100">
        <v>19</v>
      </c>
      <c r="O22" s="100" t="s">
        <v>39</v>
      </c>
      <c r="P22" s="82" t="s">
        <v>69</v>
      </c>
      <c r="Q22" s="102" t="s">
        <v>72</v>
      </c>
      <c r="R22" s="102" t="s">
        <v>73</v>
      </c>
      <c r="S22" s="102" t="s">
        <v>74</v>
      </c>
      <c r="T22" s="10"/>
      <c r="U22" s="104" t="s">
        <v>75</v>
      </c>
      <c r="V22" s="11">
        <v>453</v>
      </c>
      <c r="W22" s="12" t="s">
        <v>14</v>
      </c>
      <c r="X22" s="11">
        <f>IF(V22="","",V22*0.75)</f>
        <v>339.75</v>
      </c>
      <c r="Y22" s="12" t="s">
        <v>14</v>
      </c>
    </row>
    <row r="23" spans="1:25" ht="12.75" customHeight="1" x14ac:dyDescent="0.15">
      <c r="A23" s="111"/>
      <c r="B23" s="109"/>
      <c r="C23" s="14" t="s">
        <v>539</v>
      </c>
      <c r="D23" s="102"/>
      <c r="E23" s="102"/>
      <c r="F23" s="102"/>
      <c r="G23" s="10"/>
      <c r="H23" s="104"/>
      <c r="I23" s="15">
        <v>13</v>
      </c>
      <c r="J23" s="14" t="s">
        <v>15</v>
      </c>
      <c r="K23" s="15">
        <f>IF(I23="","",ROUND(I23*0.75,2))</f>
        <v>9.75</v>
      </c>
      <c r="L23" s="14" t="s">
        <v>15</v>
      </c>
      <c r="M23" s="21"/>
      <c r="N23" s="100"/>
      <c r="O23" s="100"/>
      <c r="P23" s="14" t="s">
        <v>70</v>
      </c>
      <c r="Q23" s="102"/>
      <c r="R23" s="102"/>
      <c r="S23" s="102"/>
      <c r="T23" s="10"/>
      <c r="U23" s="104"/>
      <c r="V23" s="15">
        <v>18.100000000000001</v>
      </c>
      <c r="W23" s="14" t="s">
        <v>15</v>
      </c>
      <c r="X23" s="15">
        <f>IF(V23="","",ROUND(V23*0.75,2))</f>
        <v>13.58</v>
      </c>
      <c r="Y23" s="14" t="s">
        <v>15</v>
      </c>
    </row>
    <row r="24" spans="1:25" ht="12.75" customHeight="1" x14ac:dyDescent="0.15">
      <c r="A24" s="111"/>
      <c r="B24" s="109"/>
      <c r="C24" s="14" t="s">
        <v>64</v>
      </c>
      <c r="D24" s="102"/>
      <c r="E24" s="102"/>
      <c r="F24" s="102"/>
      <c r="G24" s="10"/>
      <c r="H24" s="104"/>
      <c r="I24" s="15">
        <v>11.6</v>
      </c>
      <c r="J24" s="14" t="s">
        <v>15</v>
      </c>
      <c r="K24" s="15">
        <f t="shared" si="0"/>
        <v>8.6999999999999993</v>
      </c>
      <c r="L24" s="14" t="s">
        <v>15</v>
      </c>
      <c r="M24" s="21"/>
      <c r="N24" s="100"/>
      <c r="O24" s="100"/>
      <c r="P24" s="14" t="s">
        <v>71</v>
      </c>
      <c r="Q24" s="102"/>
      <c r="R24" s="102"/>
      <c r="S24" s="102"/>
      <c r="T24" s="10"/>
      <c r="U24" s="104"/>
      <c r="V24" s="15">
        <v>17.399999999999999</v>
      </c>
      <c r="W24" s="14" t="s">
        <v>15</v>
      </c>
      <c r="X24" s="15">
        <f t="shared" si="1"/>
        <v>13.05</v>
      </c>
      <c r="Y24" s="14" t="s">
        <v>15</v>
      </c>
    </row>
    <row r="25" spans="1:25" ht="12.75" customHeight="1" x14ac:dyDescent="0.15">
      <c r="A25" s="111"/>
      <c r="B25" s="109"/>
      <c r="C25" s="14"/>
      <c r="D25" s="102"/>
      <c r="E25" s="102"/>
      <c r="F25" s="102"/>
      <c r="G25" s="10"/>
      <c r="H25" s="104"/>
      <c r="I25" s="15">
        <v>65.900000000000006</v>
      </c>
      <c r="J25" s="14" t="s">
        <v>16</v>
      </c>
      <c r="K25" s="15">
        <f t="shared" si="0"/>
        <v>49.43</v>
      </c>
      <c r="L25" s="14" t="s">
        <v>16</v>
      </c>
      <c r="M25" s="21"/>
      <c r="N25" s="100"/>
      <c r="O25" s="100"/>
      <c r="P25" s="14"/>
      <c r="Q25" s="102"/>
      <c r="R25" s="102"/>
      <c r="S25" s="102"/>
      <c r="T25" s="10"/>
      <c r="U25" s="104"/>
      <c r="V25" s="15">
        <v>54.4</v>
      </c>
      <c r="W25" s="14" t="s">
        <v>16</v>
      </c>
      <c r="X25" s="15">
        <f t="shared" si="1"/>
        <v>40.799999999999997</v>
      </c>
      <c r="Y25" s="14" t="s">
        <v>16</v>
      </c>
    </row>
    <row r="26" spans="1:25" ht="12.75" customHeight="1" x14ac:dyDescent="0.15">
      <c r="A26" s="111"/>
      <c r="B26" s="109"/>
      <c r="C26" s="18"/>
      <c r="D26" s="102"/>
      <c r="E26" s="102"/>
      <c r="F26" s="102"/>
      <c r="G26" s="10"/>
      <c r="H26" s="104"/>
      <c r="I26" s="19">
        <v>1.6</v>
      </c>
      <c r="J26" s="18" t="s">
        <v>15</v>
      </c>
      <c r="K26" s="19">
        <f t="shared" si="0"/>
        <v>1.2</v>
      </c>
      <c r="L26" s="18" t="s">
        <v>15</v>
      </c>
      <c r="M26" s="21"/>
      <c r="N26" s="100"/>
      <c r="O26" s="100"/>
      <c r="P26" s="18"/>
      <c r="Q26" s="102"/>
      <c r="R26" s="102"/>
      <c r="S26" s="102"/>
      <c r="T26" s="10"/>
      <c r="U26" s="104"/>
      <c r="V26" s="19">
        <v>0.9</v>
      </c>
      <c r="W26" s="18" t="s">
        <v>15</v>
      </c>
      <c r="X26" s="19">
        <f t="shared" si="1"/>
        <v>0.68</v>
      </c>
      <c r="Y26" s="18" t="s">
        <v>15</v>
      </c>
    </row>
    <row r="27" spans="1:25" ht="12.75" customHeight="1" x14ac:dyDescent="0.15">
      <c r="A27" s="105">
        <v>5</v>
      </c>
      <c r="B27" s="106" t="s">
        <v>39</v>
      </c>
      <c r="C27" s="82" t="s">
        <v>69</v>
      </c>
      <c r="D27" s="102" t="s">
        <v>72</v>
      </c>
      <c r="E27" s="102" t="s">
        <v>73</v>
      </c>
      <c r="F27" s="102" t="s">
        <v>74</v>
      </c>
      <c r="G27" s="10"/>
      <c r="H27" s="104" t="s">
        <v>75</v>
      </c>
      <c r="I27" s="11">
        <v>453</v>
      </c>
      <c r="J27" s="12" t="s">
        <v>14</v>
      </c>
      <c r="K27" s="11">
        <f>IF(I27="","",I27*0.75)</f>
        <v>339.75</v>
      </c>
      <c r="L27" s="12" t="s">
        <v>14</v>
      </c>
      <c r="M27" s="13"/>
      <c r="N27" s="100">
        <v>20</v>
      </c>
      <c r="O27" s="100" t="s">
        <v>40</v>
      </c>
      <c r="P27" s="78" t="s">
        <v>76</v>
      </c>
      <c r="Q27" s="102" t="s">
        <v>78</v>
      </c>
      <c r="R27" s="102" t="s">
        <v>79</v>
      </c>
      <c r="S27" s="102" t="s">
        <v>80</v>
      </c>
      <c r="T27" s="10"/>
      <c r="U27" s="104" t="s">
        <v>47</v>
      </c>
      <c r="V27" s="11">
        <v>413</v>
      </c>
      <c r="W27" s="12" t="s">
        <v>14</v>
      </c>
      <c r="X27" s="11">
        <f>IF(V27="","",V27*0.75)</f>
        <v>309.75</v>
      </c>
      <c r="Y27" s="12" t="s">
        <v>14</v>
      </c>
    </row>
    <row r="28" spans="1:25" ht="12.75" customHeight="1" x14ac:dyDescent="0.15">
      <c r="A28" s="110"/>
      <c r="B28" s="106"/>
      <c r="C28" s="14" t="s">
        <v>70</v>
      </c>
      <c r="D28" s="102"/>
      <c r="E28" s="102"/>
      <c r="F28" s="102"/>
      <c r="G28" s="10"/>
      <c r="H28" s="104"/>
      <c r="I28" s="15">
        <v>18.100000000000001</v>
      </c>
      <c r="J28" s="14" t="s">
        <v>15</v>
      </c>
      <c r="K28" s="15">
        <f>IF(I28="","",ROUND(I28*0.75,2))</f>
        <v>13.58</v>
      </c>
      <c r="L28" s="14" t="s">
        <v>15</v>
      </c>
      <c r="M28" s="21"/>
      <c r="N28" s="100"/>
      <c r="O28" s="100"/>
      <c r="P28" s="14" t="s">
        <v>77</v>
      </c>
      <c r="Q28" s="102"/>
      <c r="R28" s="102"/>
      <c r="S28" s="102"/>
      <c r="T28" s="10"/>
      <c r="U28" s="104"/>
      <c r="V28" s="15">
        <v>13.9</v>
      </c>
      <c r="W28" s="14" t="s">
        <v>15</v>
      </c>
      <c r="X28" s="15">
        <f>IF(V28="","",ROUND(V28*0.75,2))</f>
        <v>10.43</v>
      </c>
      <c r="Y28" s="14" t="s">
        <v>15</v>
      </c>
    </row>
    <row r="29" spans="1:25" ht="12.75" customHeight="1" x14ac:dyDescent="0.15">
      <c r="A29" s="110"/>
      <c r="B29" s="106"/>
      <c r="C29" s="14" t="s">
        <v>71</v>
      </c>
      <c r="D29" s="102"/>
      <c r="E29" s="102"/>
      <c r="F29" s="102"/>
      <c r="G29" s="10"/>
      <c r="H29" s="104"/>
      <c r="I29" s="15">
        <v>17.399999999999999</v>
      </c>
      <c r="J29" s="14" t="s">
        <v>15</v>
      </c>
      <c r="K29" s="15">
        <f t="shared" si="0"/>
        <v>13.05</v>
      </c>
      <c r="L29" s="14" t="s">
        <v>15</v>
      </c>
      <c r="M29" s="21"/>
      <c r="N29" s="100"/>
      <c r="O29" s="100"/>
      <c r="P29" s="14" t="s">
        <v>43</v>
      </c>
      <c r="Q29" s="102"/>
      <c r="R29" s="102"/>
      <c r="S29" s="102"/>
      <c r="T29" s="10"/>
      <c r="U29" s="104"/>
      <c r="V29" s="15">
        <v>12.4</v>
      </c>
      <c r="W29" s="14" t="s">
        <v>15</v>
      </c>
      <c r="X29" s="15">
        <f t="shared" si="1"/>
        <v>9.3000000000000007</v>
      </c>
      <c r="Y29" s="14" t="s">
        <v>15</v>
      </c>
    </row>
    <row r="30" spans="1:25" ht="12.75" customHeight="1" x14ac:dyDescent="0.15">
      <c r="A30" s="110"/>
      <c r="B30" s="106"/>
      <c r="C30" s="14"/>
      <c r="D30" s="102"/>
      <c r="E30" s="102"/>
      <c r="F30" s="102"/>
      <c r="G30" s="10"/>
      <c r="H30" s="104"/>
      <c r="I30" s="15">
        <v>54.4</v>
      </c>
      <c r="J30" s="14" t="s">
        <v>16</v>
      </c>
      <c r="K30" s="15">
        <f t="shared" si="0"/>
        <v>40.799999999999997</v>
      </c>
      <c r="L30" s="14" t="s">
        <v>16</v>
      </c>
      <c r="M30" s="21"/>
      <c r="N30" s="100"/>
      <c r="O30" s="100"/>
      <c r="P30" s="14"/>
      <c r="Q30" s="102"/>
      <c r="R30" s="102"/>
      <c r="S30" s="102"/>
      <c r="T30" s="10"/>
      <c r="U30" s="104"/>
      <c r="V30" s="15">
        <v>58</v>
      </c>
      <c r="W30" s="14" t="s">
        <v>16</v>
      </c>
      <c r="X30" s="15">
        <f t="shared" si="1"/>
        <v>43.5</v>
      </c>
      <c r="Y30" s="14" t="s">
        <v>16</v>
      </c>
    </row>
    <row r="31" spans="1:25" ht="12.75" customHeight="1" x14ac:dyDescent="0.15">
      <c r="A31" s="110"/>
      <c r="B31" s="106"/>
      <c r="C31" s="18"/>
      <c r="D31" s="102"/>
      <c r="E31" s="102"/>
      <c r="F31" s="102"/>
      <c r="G31" s="10"/>
      <c r="H31" s="104"/>
      <c r="I31" s="19">
        <v>0.9</v>
      </c>
      <c r="J31" s="18" t="s">
        <v>15</v>
      </c>
      <c r="K31" s="19">
        <f t="shared" si="0"/>
        <v>0.68</v>
      </c>
      <c r="L31" s="18" t="s">
        <v>15</v>
      </c>
      <c r="M31" s="21"/>
      <c r="N31" s="100"/>
      <c r="O31" s="100"/>
      <c r="P31" s="18"/>
      <c r="Q31" s="102"/>
      <c r="R31" s="102"/>
      <c r="S31" s="102"/>
      <c r="T31" s="10"/>
      <c r="U31" s="104"/>
      <c r="V31" s="19">
        <v>0.7</v>
      </c>
      <c r="W31" s="18" t="s">
        <v>15</v>
      </c>
      <c r="X31" s="19">
        <f t="shared" si="1"/>
        <v>0.53</v>
      </c>
      <c r="Y31" s="18" t="s">
        <v>15</v>
      </c>
    </row>
    <row r="32" spans="1:25" ht="12.75" customHeight="1" x14ac:dyDescent="0.15">
      <c r="A32" s="100">
        <v>6</v>
      </c>
      <c r="B32" s="106" t="s">
        <v>40</v>
      </c>
      <c r="C32" s="78" t="s">
        <v>76</v>
      </c>
      <c r="D32" s="102" t="s">
        <v>78</v>
      </c>
      <c r="E32" s="102" t="s">
        <v>79</v>
      </c>
      <c r="F32" s="102" t="s">
        <v>80</v>
      </c>
      <c r="G32" s="10"/>
      <c r="H32" s="104" t="s">
        <v>47</v>
      </c>
      <c r="I32" s="11">
        <v>413</v>
      </c>
      <c r="J32" s="12" t="s">
        <v>14</v>
      </c>
      <c r="K32" s="11">
        <f>IF(I32="","",I32*0.75)</f>
        <v>309.75</v>
      </c>
      <c r="L32" s="12" t="s">
        <v>14</v>
      </c>
      <c r="M32" s="13"/>
      <c r="N32" s="100">
        <v>21</v>
      </c>
      <c r="O32" s="100" t="s">
        <v>41</v>
      </c>
      <c r="P32" s="85" t="s">
        <v>81</v>
      </c>
      <c r="Q32" s="102" t="s">
        <v>84</v>
      </c>
      <c r="R32" s="102" t="s">
        <v>85</v>
      </c>
      <c r="S32" s="102" t="s">
        <v>86</v>
      </c>
      <c r="T32" s="10"/>
      <c r="U32" s="104" t="s">
        <v>87</v>
      </c>
      <c r="V32" s="11">
        <v>370</v>
      </c>
      <c r="W32" s="12" t="s">
        <v>14</v>
      </c>
      <c r="X32" s="11">
        <f>IF(V32="","",V32*0.75)</f>
        <v>277.5</v>
      </c>
      <c r="Y32" s="12" t="s">
        <v>14</v>
      </c>
    </row>
    <row r="33" spans="1:25" ht="12.75" customHeight="1" x14ac:dyDescent="0.15">
      <c r="A33" s="101"/>
      <c r="B33" s="106"/>
      <c r="C33" s="14" t="s">
        <v>77</v>
      </c>
      <c r="D33" s="102"/>
      <c r="E33" s="102"/>
      <c r="F33" s="102"/>
      <c r="G33" s="10"/>
      <c r="H33" s="104"/>
      <c r="I33" s="15">
        <v>13.9</v>
      </c>
      <c r="J33" s="14" t="s">
        <v>15</v>
      </c>
      <c r="K33" s="15">
        <f>IF(I33="","",ROUND(I33*0.75,2))</f>
        <v>10.43</v>
      </c>
      <c r="L33" s="14" t="s">
        <v>15</v>
      </c>
      <c r="M33" s="21"/>
      <c r="N33" s="100"/>
      <c r="O33" s="100"/>
      <c r="P33" s="14" t="s">
        <v>82</v>
      </c>
      <c r="Q33" s="102"/>
      <c r="R33" s="102"/>
      <c r="S33" s="102"/>
      <c r="T33" s="10"/>
      <c r="U33" s="104"/>
      <c r="V33" s="15">
        <v>11.7</v>
      </c>
      <c r="W33" s="14" t="s">
        <v>15</v>
      </c>
      <c r="X33" s="15">
        <f>IF(V33="","",ROUND(V33*0.75,2))</f>
        <v>8.7799999999999994</v>
      </c>
      <c r="Y33" s="14" t="s">
        <v>15</v>
      </c>
    </row>
    <row r="34" spans="1:25" ht="12.75" customHeight="1" x14ac:dyDescent="0.15">
      <c r="A34" s="101"/>
      <c r="B34" s="106"/>
      <c r="C34" s="14" t="s">
        <v>43</v>
      </c>
      <c r="D34" s="102"/>
      <c r="E34" s="102"/>
      <c r="F34" s="102"/>
      <c r="G34" s="10"/>
      <c r="H34" s="104"/>
      <c r="I34" s="15">
        <v>12.4</v>
      </c>
      <c r="J34" s="14" t="s">
        <v>15</v>
      </c>
      <c r="K34" s="15">
        <f t="shared" si="0"/>
        <v>9.3000000000000007</v>
      </c>
      <c r="L34" s="14" t="s">
        <v>15</v>
      </c>
      <c r="M34" s="21"/>
      <c r="N34" s="100"/>
      <c r="O34" s="100"/>
      <c r="P34" s="14" t="s">
        <v>83</v>
      </c>
      <c r="Q34" s="102"/>
      <c r="R34" s="102"/>
      <c r="S34" s="102"/>
      <c r="T34" s="10"/>
      <c r="U34" s="104"/>
      <c r="V34" s="15">
        <v>9.6999999999999993</v>
      </c>
      <c r="W34" s="14" t="s">
        <v>15</v>
      </c>
      <c r="X34" s="15">
        <f t="shared" si="1"/>
        <v>7.28</v>
      </c>
      <c r="Y34" s="14" t="s">
        <v>15</v>
      </c>
    </row>
    <row r="35" spans="1:25" ht="12.75" customHeight="1" x14ac:dyDescent="0.15">
      <c r="A35" s="101"/>
      <c r="B35" s="106"/>
      <c r="C35" s="14"/>
      <c r="D35" s="102"/>
      <c r="E35" s="102"/>
      <c r="F35" s="102"/>
      <c r="G35" s="10"/>
      <c r="H35" s="104"/>
      <c r="I35" s="15">
        <v>58</v>
      </c>
      <c r="J35" s="14" t="s">
        <v>16</v>
      </c>
      <c r="K35" s="15">
        <f t="shared" si="0"/>
        <v>43.5</v>
      </c>
      <c r="L35" s="14" t="s">
        <v>16</v>
      </c>
      <c r="M35" s="21"/>
      <c r="N35" s="100"/>
      <c r="O35" s="100"/>
      <c r="P35" s="14"/>
      <c r="Q35" s="102"/>
      <c r="R35" s="102"/>
      <c r="S35" s="102"/>
      <c r="T35" s="10"/>
      <c r="U35" s="104"/>
      <c r="V35" s="15">
        <v>58.6</v>
      </c>
      <c r="W35" s="14" t="s">
        <v>16</v>
      </c>
      <c r="X35" s="15">
        <f t="shared" si="1"/>
        <v>43.95</v>
      </c>
      <c r="Y35" s="14" t="s">
        <v>16</v>
      </c>
    </row>
    <row r="36" spans="1:25" ht="12.75" customHeight="1" x14ac:dyDescent="0.15">
      <c r="A36" s="101"/>
      <c r="B36" s="106"/>
      <c r="C36" s="18"/>
      <c r="D36" s="102"/>
      <c r="E36" s="102"/>
      <c r="F36" s="102"/>
      <c r="G36" s="10"/>
      <c r="H36" s="104"/>
      <c r="I36" s="19">
        <v>0.7</v>
      </c>
      <c r="J36" s="18" t="s">
        <v>15</v>
      </c>
      <c r="K36" s="19">
        <f t="shared" si="0"/>
        <v>0.53</v>
      </c>
      <c r="L36" s="18" t="s">
        <v>15</v>
      </c>
      <c r="M36" s="21"/>
      <c r="N36" s="100"/>
      <c r="O36" s="100"/>
      <c r="P36" s="18"/>
      <c r="Q36" s="102"/>
      <c r="R36" s="102"/>
      <c r="S36" s="102"/>
      <c r="T36" s="10"/>
      <c r="U36" s="104"/>
      <c r="V36" s="19">
        <v>2.2999999999999998</v>
      </c>
      <c r="W36" s="18" t="s">
        <v>15</v>
      </c>
      <c r="X36" s="19">
        <f t="shared" si="1"/>
        <v>1.73</v>
      </c>
      <c r="Y36" s="18" t="s">
        <v>15</v>
      </c>
    </row>
    <row r="37" spans="1:25" ht="12.75" customHeight="1" x14ac:dyDescent="0.15">
      <c r="A37" s="100">
        <v>7</v>
      </c>
      <c r="B37" s="106" t="s">
        <v>41</v>
      </c>
      <c r="C37" s="85" t="s">
        <v>81</v>
      </c>
      <c r="D37" s="102" t="s">
        <v>84</v>
      </c>
      <c r="E37" s="102" t="s">
        <v>85</v>
      </c>
      <c r="F37" s="102" t="s">
        <v>86</v>
      </c>
      <c r="G37" s="10"/>
      <c r="H37" s="104" t="s">
        <v>87</v>
      </c>
      <c r="I37" s="11">
        <v>370</v>
      </c>
      <c r="J37" s="12" t="s">
        <v>14</v>
      </c>
      <c r="K37" s="11">
        <f>IF(I37="","",I37*0.75)</f>
        <v>277.5</v>
      </c>
      <c r="L37" s="12" t="s">
        <v>14</v>
      </c>
      <c r="M37" s="13"/>
      <c r="N37" s="105">
        <v>22</v>
      </c>
      <c r="O37" s="100" t="s">
        <v>35</v>
      </c>
      <c r="P37" s="87" t="s">
        <v>88</v>
      </c>
      <c r="Q37" s="102" t="s">
        <v>90</v>
      </c>
      <c r="R37" s="102" t="s">
        <v>91</v>
      </c>
      <c r="S37" s="102" t="s">
        <v>92</v>
      </c>
      <c r="T37" s="10"/>
      <c r="U37" s="104" t="s">
        <v>93</v>
      </c>
      <c r="V37" s="11">
        <v>388</v>
      </c>
      <c r="W37" s="12" t="s">
        <v>14</v>
      </c>
      <c r="X37" s="11">
        <f>IF(V37="","",V37*0.75)</f>
        <v>291</v>
      </c>
      <c r="Y37" s="12" t="s">
        <v>14</v>
      </c>
    </row>
    <row r="38" spans="1:25" ht="12.75" customHeight="1" x14ac:dyDescent="0.15">
      <c r="A38" s="101"/>
      <c r="B38" s="106"/>
      <c r="C38" s="14" t="s">
        <v>82</v>
      </c>
      <c r="D38" s="102"/>
      <c r="E38" s="102"/>
      <c r="F38" s="102"/>
      <c r="G38" s="10"/>
      <c r="H38" s="104"/>
      <c r="I38" s="15">
        <v>11.7</v>
      </c>
      <c r="J38" s="14" t="s">
        <v>15</v>
      </c>
      <c r="K38" s="15">
        <f>IF(I38="","",ROUND(I38*0.75,2))</f>
        <v>8.7799999999999994</v>
      </c>
      <c r="L38" s="14" t="s">
        <v>15</v>
      </c>
      <c r="M38" s="21"/>
      <c r="N38" s="100"/>
      <c r="O38" s="100"/>
      <c r="P38" s="14" t="s">
        <v>89</v>
      </c>
      <c r="Q38" s="102"/>
      <c r="R38" s="102"/>
      <c r="S38" s="102"/>
      <c r="T38" s="10"/>
      <c r="U38" s="104"/>
      <c r="V38" s="15">
        <v>15</v>
      </c>
      <c r="W38" s="14" t="s">
        <v>15</v>
      </c>
      <c r="X38" s="15">
        <f>IF(V38="","",ROUND(V38*0.75,2))</f>
        <v>11.25</v>
      </c>
      <c r="Y38" s="14" t="s">
        <v>15</v>
      </c>
    </row>
    <row r="39" spans="1:25" ht="12.75" customHeight="1" x14ac:dyDescent="0.15">
      <c r="A39" s="101"/>
      <c r="B39" s="106"/>
      <c r="C39" s="14" t="s">
        <v>83</v>
      </c>
      <c r="D39" s="102"/>
      <c r="E39" s="102"/>
      <c r="F39" s="102"/>
      <c r="G39" s="10"/>
      <c r="H39" s="104"/>
      <c r="I39" s="15">
        <v>9.6999999999999993</v>
      </c>
      <c r="J39" s="14" t="s">
        <v>15</v>
      </c>
      <c r="K39" s="15">
        <f t="shared" si="0"/>
        <v>7.28</v>
      </c>
      <c r="L39" s="14" t="s">
        <v>15</v>
      </c>
      <c r="M39" s="21"/>
      <c r="N39" s="100"/>
      <c r="O39" s="100"/>
      <c r="P39" s="14" t="s">
        <v>43</v>
      </c>
      <c r="Q39" s="102"/>
      <c r="R39" s="102"/>
      <c r="S39" s="102"/>
      <c r="T39" s="10"/>
      <c r="U39" s="104"/>
      <c r="V39" s="15">
        <v>12</v>
      </c>
      <c r="W39" s="14" t="s">
        <v>15</v>
      </c>
      <c r="X39" s="15">
        <f t="shared" si="1"/>
        <v>9</v>
      </c>
      <c r="Y39" s="14" t="s">
        <v>15</v>
      </c>
    </row>
    <row r="40" spans="1:25" ht="12.75" customHeight="1" x14ac:dyDescent="0.15">
      <c r="A40" s="101"/>
      <c r="B40" s="106"/>
      <c r="C40" s="14"/>
      <c r="D40" s="102"/>
      <c r="E40" s="102"/>
      <c r="F40" s="102"/>
      <c r="G40" s="10"/>
      <c r="H40" s="104"/>
      <c r="I40" s="15">
        <v>58.6</v>
      </c>
      <c r="J40" s="14" t="s">
        <v>16</v>
      </c>
      <c r="K40" s="15">
        <f t="shared" si="0"/>
        <v>43.95</v>
      </c>
      <c r="L40" s="14" t="s">
        <v>16</v>
      </c>
      <c r="M40" s="21"/>
      <c r="N40" s="100"/>
      <c r="O40" s="100"/>
      <c r="P40" s="14"/>
      <c r="Q40" s="102"/>
      <c r="R40" s="102"/>
      <c r="S40" s="102"/>
      <c r="T40" s="10"/>
      <c r="U40" s="104"/>
      <c r="V40" s="15">
        <v>51.6</v>
      </c>
      <c r="W40" s="14" t="s">
        <v>16</v>
      </c>
      <c r="X40" s="15">
        <f t="shared" si="1"/>
        <v>38.700000000000003</v>
      </c>
      <c r="Y40" s="14" t="s">
        <v>16</v>
      </c>
    </row>
    <row r="41" spans="1:25" ht="12.75" customHeight="1" x14ac:dyDescent="0.15">
      <c r="A41" s="101"/>
      <c r="B41" s="106"/>
      <c r="C41" s="18"/>
      <c r="D41" s="102"/>
      <c r="E41" s="102"/>
      <c r="F41" s="102"/>
      <c r="G41" s="10"/>
      <c r="H41" s="104"/>
      <c r="I41" s="19">
        <v>2.2999999999999998</v>
      </c>
      <c r="J41" s="18" t="s">
        <v>15</v>
      </c>
      <c r="K41" s="19">
        <f t="shared" si="0"/>
        <v>1.73</v>
      </c>
      <c r="L41" s="18" t="s">
        <v>15</v>
      </c>
      <c r="M41" s="21"/>
      <c r="N41" s="100"/>
      <c r="O41" s="100"/>
      <c r="P41" s="18"/>
      <c r="Q41" s="102"/>
      <c r="R41" s="102"/>
      <c r="S41" s="102"/>
      <c r="T41" s="10"/>
      <c r="U41" s="104"/>
      <c r="V41" s="19">
        <v>0.9</v>
      </c>
      <c r="W41" s="18" t="s">
        <v>15</v>
      </c>
      <c r="X41" s="19">
        <f t="shared" si="1"/>
        <v>0.68</v>
      </c>
      <c r="Y41" s="18" t="s">
        <v>15</v>
      </c>
    </row>
    <row r="42" spans="1:25" ht="12.75" customHeight="1" x14ac:dyDescent="0.15">
      <c r="A42" s="112">
        <v>8</v>
      </c>
      <c r="B42" s="106" t="s">
        <v>35</v>
      </c>
      <c r="C42" s="87" t="s">
        <v>88</v>
      </c>
      <c r="D42" s="102" t="s">
        <v>90</v>
      </c>
      <c r="E42" s="102" t="s">
        <v>91</v>
      </c>
      <c r="F42" s="102" t="s">
        <v>92</v>
      </c>
      <c r="G42" s="10"/>
      <c r="H42" s="104" t="s">
        <v>93</v>
      </c>
      <c r="I42" s="11">
        <v>388</v>
      </c>
      <c r="J42" s="12" t="s">
        <v>14</v>
      </c>
      <c r="K42" s="11">
        <f>IF(I42="","",I42*0.75)</f>
        <v>291</v>
      </c>
      <c r="L42" s="12" t="s">
        <v>14</v>
      </c>
      <c r="M42" s="13"/>
      <c r="N42" s="100">
        <v>23</v>
      </c>
      <c r="O42" s="100" t="s">
        <v>36</v>
      </c>
      <c r="P42" s="82" t="s">
        <v>94</v>
      </c>
      <c r="Q42" s="102" t="s">
        <v>96</v>
      </c>
      <c r="R42" s="102" t="s">
        <v>97</v>
      </c>
      <c r="S42" s="102" t="s">
        <v>98</v>
      </c>
      <c r="T42" s="10"/>
      <c r="U42" s="104" t="s">
        <v>99</v>
      </c>
      <c r="V42" s="11">
        <v>374</v>
      </c>
      <c r="W42" s="12" t="s">
        <v>14</v>
      </c>
      <c r="X42" s="11">
        <f>IF(V42="","",V42*0.75)</f>
        <v>280.5</v>
      </c>
      <c r="Y42" s="12" t="s">
        <v>14</v>
      </c>
    </row>
    <row r="43" spans="1:25" ht="12.75" customHeight="1" x14ac:dyDescent="0.15">
      <c r="A43" s="113"/>
      <c r="B43" s="106"/>
      <c r="C43" s="14" t="s">
        <v>89</v>
      </c>
      <c r="D43" s="102"/>
      <c r="E43" s="102"/>
      <c r="F43" s="102"/>
      <c r="G43" s="10"/>
      <c r="H43" s="104"/>
      <c r="I43" s="15">
        <v>15</v>
      </c>
      <c r="J43" s="14" t="s">
        <v>15</v>
      </c>
      <c r="K43" s="15">
        <f>IF(I43="","",ROUND(I43*0.75,2))</f>
        <v>11.25</v>
      </c>
      <c r="L43" s="14" t="s">
        <v>15</v>
      </c>
      <c r="M43" s="21"/>
      <c r="N43" s="100"/>
      <c r="O43" s="100"/>
      <c r="P43" s="14" t="s">
        <v>95</v>
      </c>
      <c r="Q43" s="102"/>
      <c r="R43" s="102"/>
      <c r="S43" s="102"/>
      <c r="T43" s="10"/>
      <c r="U43" s="104"/>
      <c r="V43" s="15">
        <v>14.2</v>
      </c>
      <c r="W43" s="14" t="s">
        <v>15</v>
      </c>
      <c r="X43" s="15">
        <f>IF(V43="","",ROUND(V43*0.75,2))</f>
        <v>10.65</v>
      </c>
      <c r="Y43" s="14" t="s">
        <v>15</v>
      </c>
    </row>
    <row r="44" spans="1:25" ht="12.75" customHeight="1" x14ac:dyDescent="0.15">
      <c r="A44" s="113"/>
      <c r="B44" s="106"/>
      <c r="C44" s="14" t="s">
        <v>43</v>
      </c>
      <c r="D44" s="102"/>
      <c r="E44" s="102"/>
      <c r="F44" s="102"/>
      <c r="G44" s="10"/>
      <c r="H44" s="104"/>
      <c r="I44" s="15">
        <v>12</v>
      </c>
      <c r="J44" s="14" t="s">
        <v>15</v>
      </c>
      <c r="K44" s="15">
        <f t="shared" si="0"/>
        <v>9</v>
      </c>
      <c r="L44" s="14" t="s">
        <v>15</v>
      </c>
      <c r="M44" s="21"/>
      <c r="N44" s="100"/>
      <c r="O44" s="100"/>
      <c r="P44" s="14" t="s">
        <v>57</v>
      </c>
      <c r="Q44" s="102"/>
      <c r="R44" s="102"/>
      <c r="S44" s="102"/>
      <c r="T44" s="10"/>
      <c r="U44" s="104"/>
      <c r="V44" s="15">
        <v>8.1</v>
      </c>
      <c r="W44" s="14" t="s">
        <v>15</v>
      </c>
      <c r="X44" s="15">
        <f t="shared" si="1"/>
        <v>6.08</v>
      </c>
      <c r="Y44" s="14" t="s">
        <v>15</v>
      </c>
    </row>
    <row r="45" spans="1:25" ht="12.75" customHeight="1" x14ac:dyDescent="0.15">
      <c r="A45" s="113"/>
      <c r="B45" s="106"/>
      <c r="C45" s="14"/>
      <c r="D45" s="102"/>
      <c r="E45" s="102"/>
      <c r="F45" s="102"/>
      <c r="G45" s="10"/>
      <c r="H45" s="104"/>
      <c r="I45" s="15">
        <v>51.6</v>
      </c>
      <c r="J45" s="14" t="s">
        <v>16</v>
      </c>
      <c r="K45" s="15">
        <f t="shared" si="0"/>
        <v>38.700000000000003</v>
      </c>
      <c r="L45" s="14" t="s">
        <v>16</v>
      </c>
      <c r="M45" s="21"/>
      <c r="N45" s="100"/>
      <c r="O45" s="100"/>
      <c r="P45" s="14" t="s">
        <v>58</v>
      </c>
      <c r="Q45" s="102"/>
      <c r="R45" s="102"/>
      <c r="S45" s="102"/>
      <c r="T45" s="10"/>
      <c r="U45" s="104"/>
      <c r="V45" s="15">
        <v>59.3</v>
      </c>
      <c r="W45" s="14" t="s">
        <v>16</v>
      </c>
      <c r="X45" s="15">
        <f t="shared" si="1"/>
        <v>44.48</v>
      </c>
      <c r="Y45" s="14" t="s">
        <v>16</v>
      </c>
    </row>
    <row r="46" spans="1:25" ht="12.75" customHeight="1" x14ac:dyDescent="0.15">
      <c r="A46" s="113"/>
      <c r="B46" s="106"/>
      <c r="C46" s="18"/>
      <c r="D46" s="102"/>
      <c r="E46" s="102"/>
      <c r="F46" s="102"/>
      <c r="G46" s="10"/>
      <c r="H46" s="104"/>
      <c r="I46" s="19">
        <v>0.9</v>
      </c>
      <c r="J46" s="18" t="s">
        <v>15</v>
      </c>
      <c r="K46" s="19">
        <f t="shared" si="0"/>
        <v>0.68</v>
      </c>
      <c r="L46" s="18" t="s">
        <v>15</v>
      </c>
      <c r="M46" s="21"/>
      <c r="N46" s="100"/>
      <c r="O46" s="100"/>
      <c r="P46" s="18"/>
      <c r="Q46" s="102"/>
      <c r="R46" s="102"/>
      <c r="S46" s="102"/>
      <c r="T46" s="10"/>
      <c r="U46" s="104"/>
      <c r="V46" s="19">
        <v>1</v>
      </c>
      <c r="W46" s="18" t="s">
        <v>15</v>
      </c>
      <c r="X46" s="19">
        <f t="shared" si="1"/>
        <v>0.75</v>
      </c>
      <c r="Y46" s="18" t="s">
        <v>15</v>
      </c>
    </row>
    <row r="47" spans="1:25" ht="12.75" customHeight="1" x14ac:dyDescent="0.15">
      <c r="A47" s="100">
        <v>9</v>
      </c>
      <c r="B47" s="106" t="s">
        <v>36</v>
      </c>
      <c r="C47" s="82" t="s">
        <v>94</v>
      </c>
      <c r="D47" s="102" t="s">
        <v>96</v>
      </c>
      <c r="E47" s="102" t="s">
        <v>97</v>
      </c>
      <c r="F47" s="102" t="s">
        <v>98</v>
      </c>
      <c r="G47" s="10"/>
      <c r="H47" s="104" t="s">
        <v>99</v>
      </c>
      <c r="I47" s="11">
        <v>374</v>
      </c>
      <c r="J47" s="12" t="s">
        <v>14</v>
      </c>
      <c r="K47" s="11">
        <f>IF(I47="","",I47*0.75)</f>
        <v>280.5</v>
      </c>
      <c r="L47" s="12" t="s">
        <v>14</v>
      </c>
      <c r="M47" s="13"/>
      <c r="N47" s="100">
        <v>24</v>
      </c>
      <c r="O47" s="100" t="s">
        <v>37</v>
      </c>
      <c r="P47" s="78" t="s">
        <v>100</v>
      </c>
      <c r="Q47" s="102" t="s">
        <v>102</v>
      </c>
      <c r="R47" s="102" t="s">
        <v>103</v>
      </c>
      <c r="S47" s="102" t="s">
        <v>104</v>
      </c>
      <c r="T47" s="10"/>
      <c r="U47" s="104" t="s">
        <v>47</v>
      </c>
      <c r="V47" s="11">
        <v>360</v>
      </c>
      <c r="W47" s="12" t="s">
        <v>14</v>
      </c>
      <c r="X47" s="11">
        <f>IF(V47="","",V47*0.75)</f>
        <v>270</v>
      </c>
      <c r="Y47" s="12" t="s">
        <v>14</v>
      </c>
    </row>
    <row r="48" spans="1:25" ht="12.75" customHeight="1" x14ac:dyDescent="0.15">
      <c r="A48" s="101"/>
      <c r="B48" s="106"/>
      <c r="C48" s="14" t="s">
        <v>95</v>
      </c>
      <c r="D48" s="102"/>
      <c r="E48" s="102"/>
      <c r="F48" s="102"/>
      <c r="G48" s="10"/>
      <c r="H48" s="104"/>
      <c r="I48" s="15">
        <v>14.2</v>
      </c>
      <c r="J48" s="16" t="s">
        <v>15</v>
      </c>
      <c r="K48" s="15">
        <f>IF(I48="","",ROUND(I48*0.75,2))</f>
        <v>10.65</v>
      </c>
      <c r="L48" s="16" t="s">
        <v>15</v>
      </c>
      <c r="M48" s="17"/>
      <c r="N48" s="100"/>
      <c r="O48" s="100"/>
      <c r="P48" s="14" t="s">
        <v>101</v>
      </c>
      <c r="Q48" s="102"/>
      <c r="R48" s="102"/>
      <c r="S48" s="102"/>
      <c r="T48" s="10"/>
      <c r="U48" s="104"/>
      <c r="V48" s="15">
        <v>18.100000000000001</v>
      </c>
      <c r="W48" s="14" t="s">
        <v>15</v>
      </c>
      <c r="X48" s="15">
        <f>IF(V48="","",ROUND(V48*0.75,2))</f>
        <v>13.58</v>
      </c>
      <c r="Y48" s="16" t="s">
        <v>15</v>
      </c>
    </row>
    <row r="49" spans="1:25" ht="12.75" customHeight="1" x14ac:dyDescent="0.15">
      <c r="A49" s="101"/>
      <c r="B49" s="106"/>
      <c r="C49" s="14" t="s">
        <v>57</v>
      </c>
      <c r="D49" s="102"/>
      <c r="E49" s="102"/>
      <c r="F49" s="102"/>
      <c r="G49" s="10"/>
      <c r="H49" s="104"/>
      <c r="I49" s="15">
        <v>8.1</v>
      </c>
      <c r="J49" s="16" t="s">
        <v>15</v>
      </c>
      <c r="K49" s="15">
        <f t="shared" si="0"/>
        <v>6.08</v>
      </c>
      <c r="L49" s="16" t="s">
        <v>15</v>
      </c>
      <c r="M49" s="17"/>
      <c r="N49" s="100"/>
      <c r="O49" s="100"/>
      <c r="P49" s="14" t="s">
        <v>57</v>
      </c>
      <c r="Q49" s="102"/>
      <c r="R49" s="102"/>
      <c r="S49" s="102"/>
      <c r="T49" s="10"/>
      <c r="U49" s="104"/>
      <c r="V49" s="15">
        <v>6</v>
      </c>
      <c r="W49" s="14" t="s">
        <v>15</v>
      </c>
      <c r="X49" s="15">
        <f t="shared" si="1"/>
        <v>4.5</v>
      </c>
      <c r="Y49" s="16" t="s">
        <v>15</v>
      </c>
    </row>
    <row r="50" spans="1:25" ht="12.75" customHeight="1" x14ac:dyDescent="0.15">
      <c r="A50" s="101"/>
      <c r="B50" s="106"/>
      <c r="C50" s="14" t="s">
        <v>58</v>
      </c>
      <c r="D50" s="102"/>
      <c r="E50" s="102"/>
      <c r="F50" s="102"/>
      <c r="G50" s="10"/>
      <c r="H50" s="104"/>
      <c r="I50" s="15">
        <v>59.3</v>
      </c>
      <c r="J50" s="16" t="s">
        <v>16</v>
      </c>
      <c r="K50" s="15">
        <f t="shared" si="0"/>
        <v>44.48</v>
      </c>
      <c r="L50" s="16" t="s">
        <v>16</v>
      </c>
      <c r="M50" s="17"/>
      <c r="N50" s="100"/>
      <c r="O50" s="100"/>
      <c r="P50" s="14"/>
      <c r="Q50" s="102"/>
      <c r="R50" s="102"/>
      <c r="S50" s="102"/>
      <c r="T50" s="10"/>
      <c r="U50" s="104"/>
      <c r="V50" s="15">
        <v>56.4</v>
      </c>
      <c r="W50" s="14" t="s">
        <v>16</v>
      </c>
      <c r="X50" s="15">
        <f t="shared" si="1"/>
        <v>42.3</v>
      </c>
      <c r="Y50" s="16" t="s">
        <v>16</v>
      </c>
    </row>
    <row r="51" spans="1:25" ht="12.75" customHeight="1" x14ac:dyDescent="0.15">
      <c r="A51" s="101"/>
      <c r="B51" s="106"/>
      <c r="C51" s="18"/>
      <c r="D51" s="102"/>
      <c r="E51" s="102"/>
      <c r="F51" s="102"/>
      <c r="G51" s="10"/>
      <c r="H51" s="104"/>
      <c r="I51" s="19">
        <v>1</v>
      </c>
      <c r="J51" s="20" t="s">
        <v>15</v>
      </c>
      <c r="K51" s="19">
        <f t="shared" si="0"/>
        <v>0.75</v>
      </c>
      <c r="L51" s="20" t="s">
        <v>15</v>
      </c>
      <c r="M51" s="17"/>
      <c r="N51" s="100"/>
      <c r="O51" s="100"/>
      <c r="P51" s="18"/>
      <c r="Q51" s="102"/>
      <c r="R51" s="102"/>
      <c r="S51" s="102"/>
      <c r="T51" s="10"/>
      <c r="U51" s="104"/>
      <c r="V51" s="19">
        <v>1</v>
      </c>
      <c r="W51" s="18" t="s">
        <v>15</v>
      </c>
      <c r="X51" s="19">
        <f t="shared" si="1"/>
        <v>0.75</v>
      </c>
      <c r="Y51" s="20" t="s">
        <v>15</v>
      </c>
    </row>
    <row r="52" spans="1:25" ht="12.75" customHeight="1" x14ac:dyDescent="0.15">
      <c r="A52" s="100">
        <v>10</v>
      </c>
      <c r="B52" s="106" t="s">
        <v>37</v>
      </c>
      <c r="C52" s="78" t="s">
        <v>100</v>
      </c>
      <c r="D52" s="102" t="s">
        <v>102</v>
      </c>
      <c r="E52" s="102" t="s">
        <v>103</v>
      </c>
      <c r="F52" s="102" t="s">
        <v>104</v>
      </c>
      <c r="G52" s="10"/>
      <c r="H52" s="104" t="s">
        <v>47</v>
      </c>
      <c r="I52" s="11">
        <v>360</v>
      </c>
      <c r="J52" s="12" t="s">
        <v>14</v>
      </c>
      <c r="K52" s="11">
        <f>IF(I52="","",I52*0.75)</f>
        <v>270</v>
      </c>
      <c r="L52" s="12" t="s">
        <v>14</v>
      </c>
      <c r="M52" s="13"/>
      <c r="N52" s="100">
        <v>25</v>
      </c>
      <c r="O52" s="100" t="s">
        <v>38</v>
      </c>
      <c r="P52" s="83" t="s">
        <v>105</v>
      </c>
      <c r="Q52" s="102" t="s">
        <v>108</v>
      </c>
      <c r="R52" s="102" t="s">
        <v>109</v>
      </c>
      <c r="S52" s="102" t="s">
        <v>144</v>
      </c>
      <c r="T52" s="10"/>
      <c r="U52" s="104" t="s">
        <v>111</v>
      </c>
      <c r="V52" s="11">
        <v>333</v>
      </c>
      <c r="W52" s="12" t="s">
        <v>14</v>
      </c>
      <c r="X52" s="11">
        <f>IF(V52="","",V52*0.75)</f>
        <v>249.75</v>
      </c>
      <c r="Y52" s="12" t="s">
        <v>14</v>
      </c>
    </row>
    <row r="53" spans="1:25" ht="12.75" customHeight="1" x14ac:dyDescent="0.15">
      <c r="A53" s="101"/>
      <c r="B53" s="106"/>
      <c r="C53" s="14" t="s">
        <v>101</v>
      </c>
      <c r="D53" s="102"/>
      <c r="E53" s="102"/>
      <c r="F53" s="102"/>
      <c r="G53" s="10"/>
      <c r="H53" s="104"/>
      <c r="I53" s="15">
        <v>18.100000000000001</v>
      </c>
      <c r="J53" s="14" t="s">
        <v>15</v>
      </c>
      <c r="K53" s="15">
        <f>IF(I53="","",ROUND(I53*0.75,2))</f>
        <v>13.58</v>
      </c>
      <c r="L53" s="14" t="s">
        <v>15</v>
      </c>
      <c r="M53" s="21"/>
      <c r="N53" s="100"/>
      <c r="O53" s="100"/>
      <c r="P53" s="14" t="s">
        <v>106</v>
      </c>
      <c r="Q53" s="102"/>
      <c r="R53" s="102"/>
      <c r="S53" s="102"/>
      <c r="T53" s="10"/>
      <c r="U53" s="104"/>
      <c r="V53" s="15">
        <v>11.1</v>
      </c>
      <c r="W53" s="14" t="s">
        <v>15</v>
      </c>
      <c r="X53" s="15">
        <f>IF(V53="","",ROUND(V53*0.75,2))</f>
        <v>8.33</v>
      </c>
      <c r="Y53" s="14" t="s">
        <v>15</v>
      </c>
    </row>
    <row r="54" spans="1:25" ht="12.75" customHeight="1" x14ac:dyDescent="0.15">
      <c r="A54" s="101"/>
      <c r="B54" s="106"/>
      <c r="C54" s="14" t="s">
        <v>57</v>
      </c>
      <c r="D54" s="102"/>
      <c r="E54" s="102"/>
      <c r="F54" s="102"/>
      <c r="G54" s="10"/>
      <c r="H54" s="104"/>
      <c r="I54" s="15">
        <v>6</v>
      </c>
      <c r="J54" s="14" t="s">
        <v>15</v>
      </c>
      <c r="K54" s="15">
        <f t="shared" si="0"/>
        <v>4.5</v>
      </c>
      <c r="L54" s="14" t="s">
        <v>15</v>
      </c>
      <c r="M54" s="21"/>
      <c r="N54" s="100"/>
      <c r="O54" s="100"/>
      <c r="P54" s="14" t="s">
        <v>540</v>
      </c>
      <c r="Q54" s="102"/>
      <c r="R54" s="102"/>
      <c r="S54" s="102"/>
      <c r="T54" s="10"/>
      <c r="U54" s="104"/>
      <c r="V54" s="15">
        <v>4</v>
      </c>
      <c r="W54" s="14" t="s">
        <v>15</v>
      </c>
      <c r="X54" s="15">
        <f t="shared" si="1"/>
        <v>3</v>
      </c>
      <c r="Y54" s="14" t="s">
        <v>15</v>
      </c>
    </row>
    <row r="55" spans="1:25" ht="12.75" customHeight="1" x14ac:dyDescent="0.15">
      <c r="A55" s="101"/>
      <c r="B55" s="106"/>
      <c r="C55" s="14"/>
      <c r="D55" s="102"/>
      <c r="E55" s="102"/>
      <c r="F55" s="102"/>
      <c r="G55" s="10"/>
      <c r="H55" s="104"/>
      <c r="I55" s="15">
        <v>56.4</v>
      </c>
      <c r="J55" s="14" t="s">
        <v>16</v>
      </c>
      <c r="K55" s="15">
        <f t="shared" si="0"/>
        <v>42.3</v>
      </c>
      <c r="L55" s="14" t="s">
        <v>16</v>
      </c>
      <c r="M55" s="21"/>
      <c r="N55" s="100"/>
      <c r="O55" s="100"/>
      <c r="P55" s="14" t="s">
        <v>542</v>
      </c>
      <c r="Q55" s="102"/>
      <c r="R55" s="102"/>
      <c r="S55" s="102"/>
      <c r="T55" s="10"/>
      <c r="U55" s="104"/>
      <c r="V55" s="15">
        <v>61.1</v>
      </c>
      <c r="W55" s="14" t="s">
        <v>16</v>
      </c>
      <c r="X55" s="15">
        <f t="shared" si="1"/>
        <v>45.83</v>
      </c>
      <c r="Y55" s="14" t="s">
        <v>16</v>
      </c>
    </row>
    <row r="56" spans="1:25" ht="12.75" customHeight="1" x14ac:dyDescent="0.15">
      <c r="A56" s="101"/>
      <c r="B56" s="106"/>
      <c r="C56" s="18"/>
      <c r="D56" s="102"/>
      <c r="E56" s="102"/>
      <c r="F56" s="102"/>
      <c r="G56" s="10"/>
      <c r="H56" s="104"/>
      <c r="I56" s="19">
        <v>1</v>
      </c>
      <c r="J56" s="18" t="s">
        <v>15</v>
      </c>
      <c r="K56" s="19">
        <f t="shared" si="0"/>
        <v>0.75</v>
      </c>
      <c r="L56" s="18" t="s">
        <v>15</v>
      </c>
      <c r="M56" s="21"/>
      <c r="N56" s="100"/>
      <c r="O56" s="100"/>
      <c r="P56" s="18"/>
      <c r="Q56" s="102"/>
      <c r="R56" s="102"/>
      <c r="S56" s="102"/>
      <c r="T56" s="10"/>
      <c r="U56" s="104"/>
      <c r="V56" s="19">
        <v>1</v>
      </c>
      <c r="W56" s="18" t="s">
        <v>15</v>
      </c>
      <c r="X56" s="19">
        <f t="shared" si="1"/>
        <v>0.75</v>
      </c>
      <c r="Y56" s="18" t="s">
        <v>15</v>
      </c>
    </row>
    <row r="57" spans="1:25" ht="12.75" customHeight="1" x14ac:dyDescent="0.15">
      <c r="A57" s="100">
        <v>11</v>
      </c>
      <c r="B57" s="106" t="s">
        <v>38</v>
      </c>
      <c r="C57" s="83" t="s">
        <v>105</v>
      </c>
      <c r="D57" s="102" t="s">
        <v>108</v>
      </c>
      <c r="E57" s="102" t="s">
        <v>109</v>
      </c>
      <c r="F57" s="102" t="s">
        <v>110</v>
      </c>
      <c r="G57" s="10"/>
      <c r="H57" s="104" t="s">
        <v>111</v>
      </c>
      <c r="I57" s="11">
        <v>342</v>
      </c>
      <c r="J57" s="12" t="s">
        <v>14</v>
      </c>
      <c r="K57" s="11">
        <f>IF(I57="","",I57*0.75)</f>
        <v>256.5</v>
      </c>
      <c r="L57" s="12" t="s">
        <v>14</v>
      </c>
      <c r="M57" s="13"/>
      <c r="N57" s="100">
        <v>26</v>
      </c>
      <c r="O57" s="100" t="s">
        <v>39</v>
      </c>
      <c r="P57" s="85" t="s">
        <v>112</v>
      </c>
      <c r="Q57" s="102" t="s">
        <v>115</v>
      </c>
      <c r="R57" s="102" t="s">
        <v>116</v>
      </c>
      <c r="S57" s="102" t="s">
        <v>117</v>
      </c>
      <c r="T57" s="10"/>
      <c r="U57" s="104" t="s">
        <v>118</v>
      </c>
      <c r="V57" s="11">
        <v>366</v>
      </c>
      <c r="W57" s="12" t="s">
        <v>14</v>
      </c>
      <c r="X57" s="11">
        <f>IF(V57="","",V57*0.75)</f>
        <v>274.5</v>
      </c>
      <c r="Y57" s="12" t="s">
        <v>14</v>
      </c>
    </row>
    <row r="58" spans="1:25" ht="12.75" customHeight="1" x14ac:dyDescent="0.15">
      <c r="A58" s="101"/>
      <c r="B58" s="106"/>
      <c r="C58" s="14" t="s">
        <v>106</v>
      </c>
      <c r="D58" s="102"/>
      <c r="E58" s="102"/>
      <c r="F58" s="102"/>
      <c r="G58" s="10"/>
      <c r="H58" s="104"/>
      <c r="I58" s="15">
        <v>11.2</v>
      </c>
      <c r="J58" s="14" t="s">
        <v>15</v>
      </c>
      <c r="K58" s="15">
        <f>IF(I58="","",ROUND(I58*0.75,2))</f>
        <v>8.4</v>
      </c>
      <c r="L58" s="14" t="s">
        <v>15</v>
      </c>
      <c r="M58" s="21"/>
      <c r="N58" s="100"/>
      <c r="O58" s="100"/>
      <c r="P58" s="14" t="s">
        <v>113</v>
      </c>
      <c r="Q58" s="102"/>
      <c r="R58" s="102"/>
      <c r="S58" s="102"/>
      <c r="T58" s="10"/>
      <c r="U58" s="104"/>
      <c r="V58" s="15">
        <v>12.8</v>
      </c>
      <c r="W58" s="14" t="s">
        <v>15</v>
      </c>
      <c r="X58" s="15">
        <f>IF(V58="","",ROUND(V58*0.75,2))</f>
        <v>9.6</v>
      </c>
      <c r="Y58" s="14" t="s">
        <v>15</v>
      </c>
    </row>
    <row r="59" spans="1:25" ht="12.75" customHeight="1" x14ac:dyDescent="0.15">
      <c r="A59" s="101"/>
      <c r="B59" s="106"/>
      <c r="C59" s="14" t="s">
        <v>540</v>
      </c>
      <c r="D59" s="102"/>
      <c r="E59" s="102"/>
      <c r="F59" s="102"/>
      <c r="G59" s="10"/>
      <c r="H59" s="104"/>
      <c r="I59" s="15">
        <v>4</v>
      </c>
      <c r="J59" s="14" t="s">
        <v>15</v>
      </c>
      <c r="K59" s="15">
        <f t="shared" si="0"/>
        <v>3</v>
      </c>
      <c r="L59" s="14" t="s">
        <v>15</v>
      </c>
      <c r="M59" s="21"/>
      <c r="N59" s="100"/>
      <c r="O59" s="100"/>
      <c r="P59" s="14" t="s">
        <v>114</v>
      </c>
      <c r="Q59" s="102"/>
      <c r="R59" s="102"/>
      <c r="S59" s="102"/>
      <c r="T59" s="10"/>
      <c r="U59" s="104"/>
      <c r="V59" s="15">
        <v>8.5</v>
      </c>
      <c r="W59" s="14" t="s">
        <v>15</v>
      </c>
      <c r="X59" s="15">
        <f t="shared" si="1"/>
        <v>6.38</v>
      </c>
      <c r="Y59" s="14" t="s">
        <v>15</v>
      </c>
    </row>
    <row r="60" spans="1:25" ht="12.75" customHeight="1" x14ac:dyDescent="0.15">
      <c r="A60" s="101"/>
      <c r="B60" s="106"/>
      <c r="C60" s="14" t="s">
        <v>541</v>
      </c>
      <c r="D60" s="102"/>
      <c r="E60" s="102"/>
      <c r="F60" s="102"/>
      <c r="G60" s="10"/>
      <c r="H60" s="104"/>
      <c r="I60" s="15">
        <v>63.1</v>
      </c>
      <c r="J60" s="14" t="s">
        <v>16</v>
      </c>
      <c r="K60" s="15">
        <f t="shared" si="0"/>
        <v>47.33</v>
      </c>
      <c r="L60" s="14" t="s">
        <v>16</v>
      </c>
      <c r="M60" s="21"/>
      <c r="N60" s="100"/>
      <c r="O60" s="100"/>
      <c r="P60" s="14"/>
      <c r="Q60" s="102"/>
      <c r="R60" s="102"/>
      <c r="S60" s="102"/>
      <c r="T60" s="10"/>
      <c r="U60" s="104"/>
      <c r="V60" s="15">
        <v>58.3</v>
      </c>
      <c r="W60" s="14" t="s">
        <v>16</v>
      </c>
      <c r="X60" s="15">
        <f t="shared" si="1"/>
        <v>43.73</v>
      </c>
      <c r="Y60" s="14" t="s">
        <v>16</v>
      </c>
    </row>
    <row r="61" spans="1:25" ht="12.75" customHeight="1" x14ac:dyDescent="0.15">
      <c r="A61" s="101"/>
      <c r="B61" s="106"/>
      <c r="C61" s="18"/>
      <c r="D61" s="102"/>
      <c r="E61" s="102"/>
      <c r="F61" s="102"/>
      <c r="G61" s="10"/>
      <c r="H61" s="104"/>
      <c r="I61" s="19">
        <v>1</v>
      </c>
      <c r="J61" s="18" t="s">
        <v>15</v>
      </c>
      <c r="K61" s="19">
        <f t="shared" si="0"/>
        <v>0.75</v>
      </c>
      <c r="L61" s="18" t="s">
        <v>15</v>
      </c>
      <c r="M61" s="21"/>
      <c r="N61" s="100"/>
      <c r="O61" s="100"/>
      <c r="P61" s="18"/>
      <c r="Q61" s="102"/>
      <c r="R61" s="102"/>
      <c r="S61" s="102"/>
      <c r="T61" s="10"/>
      <c r="U61" s="104"/>
      <c r="V61" s="19">
        <v>2.2000000000000002</v>
      </c>
      <c r="W61" s="18" t="s">
        <v>15</v>
      </c>
      <c r="X61" s="19">
        <f t="shared" si="1"/>
        <v>1.65</v>
      </c>
      <c r="Y61" s="18" t="s">
        <v>15</v>
      </c>
    </row>
    <row r="62" spans="1:25" ht="12.75" customHeight="1" x14ac:dyDescent="0.15">
      <c r="A62" s="100">
        <v>12</v>
      </c>
      <c r="B62" s="106" t="s">
        <v>39</v>
      </c>
      <c r="C62" s="86" t="s">
        <v>112</v>
      </c>
      <c r="D62" s="102" t="s">
        <v>115</v>
      </c>
      <c r="E62" s="102" t="s">
        <v>116</v>
      </c>
      <c r="F62" s="102" t="s">
        <v>117</v>
      </c>
      <c r="G62" s="10"/>
      <c r="H62" s="104" t="s">
        <v>118</v>
      </c>
      <c r="I62" s="11">
        <v>366</v>
      </c>
      <c r="J62" s="12" t="s">
        <v>14</v>
      </c>
      <c r="K62" s="11">
        <f>IF(I62="","",I62*0.75)</f>
        <v>274.5</v>
      </c>
      <c r="L62" s="12" t="s">
        <v>14</v>
      </c>
      <c r="M62" s="13"/>
      <c r="N62" s="100">
        <v>27</v>
      </c>
      <c r="O62" s="100" t="s">
        <v>40</v>
      </c>
      <c r="P62" s="82" t="s">
        <v>119</v>
      </c>
      <c r="Q62" s="102" t="s">
        <v>121</v>
      </c>
      <c r="R62" s="102" t="s">
        <v>122</v>
      </c>
      <c r="S62" s="102" t="s">
        <v>123</v>
      </c>
      <c r="T62" s="10"/>
      <c r="U62" s="104" t="s">
        <v>47</v>
      </c>
      <c r="V62" s="11">
        <v>356</v>
      </c>
      <c r="W62" s="12" t="s">
        <v>14</v>
      </c>
      <c r="X62" s="11">
        <f>IF(V62="","",V62*0.75)</f>
        <v>267</v>
      </c>
      <c r="Y62" s="12" t="s">
        <v>14</v>
      </c>
    </row>
    <row r="63" spans="1:25" ht="12.75" customHeight="1" x14ac:dyDescent="0.15">
      <c r="A63" s="101"/>
      <c r="B63" s="106"/>
      <c r="C63" s="14" t="s">
        <v>113</v>
      </c>
      <c r="D63" s="102"/>
      <c r="E63" s="102"/>
      <c r="F63" s="102"/>
      <c r="G63" s="10"/>
      <c r="H63" s="104"/>
      <c r="I63" s="15">
        <v>12.8</v>
      </c>
      <c r="J63" s="14" t="s">
        <v>15</v>
      </c>
      <c r="K63" s="15">
        <f>IF(I63="","",ROUND(I63*0.75,2))</f>
        <v>9.6</v>
      </c>
      <c r="L63" s="14" t="s">
        <v>15</v>
      </c>
      <c r="M63" s="21"/>
      <c r="N63" s="100"/>
      <c r="O63" s="100"/>
      <c r="P63" s="14" t="s">
        <v>120</v>
      </c>
      <c r="Q63" s="102"/>
      <c r="R63" s="102"/>
      <c r="S63" s="102"/>
      <c r="T63" s="10"/>
      <c r="U63" s="104"/>
      <c r="V63" s="15">
        <v>16.5</v>
      </c>
      <c r="W63" s="14" t="s">
        <v>15</v>
      </c>
      <c r="X63" s="15">
        <f>IF(V63="","",ROUND(V63*0.75,2))</f>
        <v>12.38</v>
      </c>
      <c r="Y63" s="14" t="s">
        <v>15</v>
      </c>
    </row>
    <row r="64" spans="1:25" ht="12.75" customHeight="1" x14ac:dyDescent="0.15">
      <c r="A64" s="101"/>
      <c r="B64" s="106"/>
      <c r="C64" s="14" t="s">
        <v>114</v>
      </c>
      <c r="D64" s="102"/>
      <c r="E64" s="102"/>
      <c r="F64" s="102"/>
      <c r="G64" s="10"/>
      <c r="H64" s="104"/>
      <c r="I64" s="15">
        <v>8.5</v>
      </c>
      <c r="J64" s="14" t="s">
        <v>15</v>
      </c>
      <c r="K64" s="15">
        <f t="shared" si="0"/>
        <v>6.38</v>
      </c>
      <c r="L64" s="14" t="s">
        <v>15</v>
      </c>
      <c r="M64" s="21"/>
      <c r="N64" s="100"/>
      <c r="O64" s="100"/>
      <c r="P64" s="14" t="s">
        <v>57</v>
      </c>
      <c r="Q64" s="102"/>
      <c r="R64" s="102"/>
      <c r="S64" s="102"/>
      <c r="T64" s="10"/>
      <c r="U64" s="104"/>
      <c r="V64" s="15">
        <v>7.7</v>
      </c>
      <c r="W64" s="14" t="s">
        <v>15</v>
      </c>
      <c r="X64" s="15">
        <f t="shared" si="1"/>
        <v>5.78</v>
      </c>
      <c r="Y64" s="14" t="s">
        <v>15</v>
      </c>
    </row>
    <row r="65" spans="1:25" ht="12.75" customHeight="1" x14ac:dyDescent="0.15">
      <c r="A65" s="101"/>
      <c r="B65" s="106"/>
      <c r="C65" s="14"/>
      <c r="D65" s="102"/>
      <c r="E65" s="102"/>
      <c r="F65" s="102"/>
      <c r="G65" s="10"/>
      <c r="H65" s="104"/>
      <c r="I65" s="15">
        <v>58.4</v>
      </c>
      <c r="J65" s="14" t="s">
        <v>16</v>
      </c>
      <c r="K65" s="15">
        <f t="shared" si="0"/>
        <v>43.8</v>
      </c>
      <c r="L65" s="14" t="s">
        <v>16</v>
      </c>
      <c r="M65" s="21"/>
      <c r="N65" s="100"/>
      <c r="O65" s="100"/>
      <c r="P65" s="14"/>
      <c r="Q65" s="102"/>
      <c r="R65" s="102"/>
      <c r="S65" s="102"/>
      <c r="T65" s="10"/>
      <c r="U65" s="104"/>
      <c r="V65" s="15">
        <v>53.2</v>
      </c>
      <c r="W65" s="14" t="s">
        <v>15</v>
      </c>
      <c r="X65" s="15">
        <f t="shared" si="1"/>
        <v>39.9</v>
      </c>
      <c r="Y65" s="14"/>
    </row>
    <row r="66" spans="1:25" ht="12.75" customHeight="1" x14ac:dyDescent="0.15">
      <c r="A66" s="101"/>
      <c r="B66" s="106"/>
      <c r="C66" s="18"/>
      <c r="D66" s="102"/>
      <c r="E66" s="102"/>
      <c r="F66" s="102"/>
      <c r="G66" s="10"/>
      <c r="H66" s="104"/>
      <c r="I66" s="19">
        <v>2.2000000000000002</v>
      </c>
      <c r="J66" s="18" t="s">
        <v>15</v>
      </c>
      <c r="K66" s="19">
        <f t="shared" si="0"/>
        <v>1.65</v>
      </c>
      <c r="L66" s="18" t="s">
        <v>15</v>
      </c>
      <c r="M66" s="21"/>
      <c r="N66" s="100"/>
      <c r="O66" s="100"/>
      <c r="P66" s="18"/>
      <c r="Q66" s="102"/>
      <c r="R66" s="102"/>
      <c r="S66" s="102"/>
      <c r="T66" s="10"/>
      <c r="U66" s="104"/>
      <c r="V66" s="19">
        <v>1.4</v>
      </c>
      <c r="W66" s="18" t="s">
        <v>15</v>
      </c>
      <c r="X66" s="19">
        <f t="shared" si="1"/>
        <v>1.05</v>
      </c>
      <c r="Y66" s="18" t="s">
        <v>15</v>
      </c>
    </row>
    <row r="67" spans="1:25" ht="12.75" customHeight="1" x14ac:dyDescent="0.15">
      <c r="A67" s="100">
        <v>13</v>
      </c>
      <c r="B67" s="106" t="s">
        <v>40</v>
      </c>
      <c r="C67" s="82" t="s">
        <v>119</v>
      </c>
      <c r="D67" s="102" t="s">
        <v>121</v>
      </c>
      <c r="E67" s="102" t="s">
        <v>122</v>
      </c>
      <c r="F67" s="102" t="s">
        <v>123</v>
      </c>
      <c r="G67" s="10"/>
      <c r="H67" s="104" t="s">
        <v>47</v>
      </c>
      <c r="I67" s="11">
        <v>357</v>
      </c>
      <c r="J67" s="12" t="s">
        <v>14</v>
      </c>
      <c r="K67" s="11">
        <f>IF(I67="","",I67*0.75)</f>
        <v>267.75</v>
      </c>
      <c r="L67" s="12" t="s">
        <v>14</v>
      </c>
      <c r="M67" s="13"/>
      <c r="N67" s="100">
        <v>28</v>
      </c>
      <c r="O67" s="100" t="s">
        <v>41</v>
      </c>
      <c r="P67" s="79" t="s">
        <v>124</v>
      </c>
      <c r="Q67" s="102" t="s">
        <v>128</v>
      </c>
      <c r="R67" s="102" t="s">
        <v>103</v>
      </c>
      <c r="S67" s="102" t="s">
        <v>145</v>
      </c>
      <c r="T67" s="10"/>
      <c r="U67" s="104" t="s">
        <v>130</v>
      </c>
      <c r="V67" s="11">
        <v>373</v>
      </c>
      <c r="W67" s="12" t="s">
        <v>14</v>
      </c>
      <c r="X67" s="11">
        <f>IF(V67="","",V67*0.75)</f>
        <v>279.75</v>
      </c>
      <c r="Y67" s="12" t="s">
        <v>14</v>
      </c>
    </row>
    <row r="68" spans="1:25" ht="12.75" customHeight="1" x14ac:dyDescent="0.15">
      <c r="A68" s="101"/>
      <c r="B68" s="106"/>
      <c r="C68" s="14" t="s">
        <v>120</v>
      </c>
      <c r="D68" s="102"/>
      <c r="E68" s="102"/>
      <c r="F68" s="102"/>
      <c r="G68" s="10"/>
      <c r="H68" s="104"/>
      <c r="I68" s="15">
        <v>16.5</v>
      </c>
      <c r="J68" s="14" t="s">
        <v>15</v>
      </c>
      <c r="K68" s="15">
        <f>IF(I68="","",ROUND(I68*0.75,2))</f>
        <v>12.38</v>
      </c>
      <c r="L68" s="14" t="s">
        <v>15</v>
      </c>
      <c r="M68" s="21"/>
      <c r="N68" s="100"/>
      <c r="O68" s="100"/>
      <c r="P68" s="14" t="s">
        <v>125</v>
      </c>
      <c r="Q68" s="103"/>
      <c r="R68" s="103"/>
      <c r="S68" s="103"/>
      <c r="T68" s="22"/>
      <c r="U68" s="104"/>
      <c r="V68" s="15">
        <v>17</v>
      </c>
      <c r="W68" s="14" t="s">
        <v>15</v>
      </c>
      <c r="X68" s="15">
        <f>IF(V68="","",ROUND(V68*0.75,2))</f>
        <v>12.75</v>
      </c>
      <c r="Y68" s="14" t="s">
        <v>15</v>
      </c>
    </row>
    <row r="69" spans="1:25" ht="12.75" customHeight="1" x14ac:dyDescent="0.15">
      <c r="A69" s="101"/>
      <c r="B69" s="106"/>
      <c r="C69" s="14" t="s">
        <v>57</v>
      </c>
      <c r="D69" s="102"/>
      <c r="E69" s="102"/>
      <c r="F69" s="102"/>
      <c r="G69" s="10"/>
      <c r="H69" s="104"/>
      <c r="I69" s="15">
        <v>7.7</v>
      </c>
      <c r="J69" s="14" t="s">
        <v>15</v>
      </c>
      <c r="K69" s="15">
        <f t="shared" si="0"/>
        <v>5.78</v>
      </c>
      <c r="L69" s="14" t="s">
        <v>15</v>
      </c>
      <c r="M69" s="21"/>
      <c r="N69" s="100"/>
      <c r="O69" s="100"/>
      <c r="P69" s="14" t="s">
        <v>126</v>
      </c>
      <c r="Q69" s="103"/>
      <c r="R69" s="103"/>
      <c r="S69" s="103"/>
      <c r="T69" s="22"/>
      <c r="U69" s="104"/>
      <c r="V69" s="15">
        <v>5.9</v>
      </c>
      <c r="W69" s="14" t="s">
        <v>15</v>
      </c>
      <c r="X69" s="15">
        <f t="shared" si="1"/>
        <v>4.43</v>
      </c>
      <c r="Y69" s="14" t="s">
        <v>15</v>
      </c>
    </row>
    <row r="70" spans="1:25" ht="12.75" customHeight="1" x14ac:dyDescent="0.15">
      <c r="A70" s="101"/>
      <c r="B70" s="106"/>
      <c r="C70" s="14"/>
      <c r="D70" s="102"/>
      <c r="E70" s="102"/>
      <c r="F70" s="102"/>
      <c r="G70" s="10"/>
      <c r="H70" s="104"/>
      <c r="I70" s="15">
        <v>53.2</v>
      </c>
      <c r="J70" s="14" t="s">
        <v>16</v>
      </c>
      <c r="K70" s="15">
        <f t="shared" si="0"/>
        <v>39.9</v>
      </c>
      <c r="L70" s="14" t="s">
        <v>16</v>
      </c>
      <c r="M70" s="21"/>
      <c r="N70" s="100"/>
      <c r="O70" s="100"/>
      <c r="P70" s="14" t="s">
        <v>83</v>
      </c>
      <c r="Q70" s="103"/>
      <c r="R70" s="103"/>
      <c r="S70" s="103"/>
      <c r="T70" s="22"/>
      <c r="U70" s="104"/>
      <c r="V70" s="15">
        <v>61.6</v>
      </c>
      <c r="W70" s="14" t="s">
        <v>15</v>
      </c>
      <c r="X70" s="15">
        <f t="shared" si="1"/>
        <v>46.2</v>
      </c>
      <c r="Y70" s="14"/>
    </row>
    <row r="71" spans="1:25" ht="12.75" customHeight="1" x14ac:dyDescent="0.15">
      <c r="A71" s="101"/>
      <c r="B71" s="106"/>
      <c r="C71" s="18"/>
      <c r="D71" s="102"/>
      <c r="E71" s="102"/>
      <c r="F71" s="102"/>
      <c r="G71" s="10"/>
      <c r="H71" s="104"/>
      <c r="I71" s="19">
        <v>1.4</v>
      </c>
      <c r="J71" s="18" t="s">
        <v>15</v>
      </c>
      <c r="K71" s="19">
        <f t="shared" si="0"/>
        <v>1.05</v>
      </c>
      <c r="L71" s="18" t="s">
        <v>15</v>
      </c>
      <c r="M71" s="21"/>
      <c r="N71" s="100"/>
      <c r="O71" s="100"/>
      <c r="P71" s="18"/>
      <c r="Q71" s="103"/>
      <c r="R71" s="103"/>
      <c r="S71" s="103"/>
      <c r="T71" s="22"/>
      <c r="U71" s="104"/>
      <c r="V71" s="19">
        <v>1.1000000000000001</v>
      </c>
      <c r="W71" s="18" t="s">
        <v>15</v>
      </c>
      <c r="X71" s="19">
        <f t="shared" si="1"/>
        <v>0.83</v>
      </c>
      <c r="Y71" s="18" t="s">
        <v>15</v>
      </c>
    </row>
    <row r="72" spans="1:25" ht="12.75" customHeight="1" x14ac:dyDescent="0.15">
      <c r="A72" s="100">
        <v>14</v>
      </c>
      <c r="B72" s="106" t="s">
        <v>41</v>
      </c>
      <c r="C72" s="79" t="s">
        <v>124</v>
      </c>
      <c r="D72" s="102" t="s">
        <v>128</v>
      </c>
      <c r="E72" s="102" t="s">
        <v>103</v>
      </c>
      <c r="F72" s="102" t="s">
        <v>129</v>
      </c>
      <c r="G72" s="10"/>
      <c r="H72" s="104" t="s">
        <v>130</v>
      </c>
      <c r="I72" s="11">
        <v>383</v>
      </c>
      <c r="J72" s="12" t="s">
        <v>14</v>
      </c>
      <c r="K72" s="11">
        <f>IF(I72="","",I72*0.75)</f>
        <v>287.25</v>
      </c>
      <c r="L72" s="12" t="s">
        <v>14</v>
      </c>
      <c r="M72" s="13"/>
      <c r="N72" s="105">
        <v>29</v>
      </c>
      <c r="O72" s="100" t="s">
        <v>35</v>
      </c>
      <c r="P72" s="78" t="s">
        <v>556</v>
      </c>
      <c r="Q72" s="102" t="s">
        <v>44</v>
      </c>
      <c r="R72" s="102" t="s">
        <v>45</v>
      </c>
      <c r="S72" s="102" t="s">
        <v>46</v>
      </c>
      <c r="T72" s="10"/>
      <c r="U72" s="104" t="s">
        <v>47</v>
      </c>
      <c r="V72" s="11">
        <v>368</v>
      </c>
      <c r="W72" s="12" t="s">
        <v>14</v>
      </c>
      <c r="X72" s="11">
        <f>IF(V72="","",V72*0.75)</f>
        <v>276</v>
      </c>
      <c r="Y72" s="12" t="s">
        <v>14</v>
      </c>
    </row>
    <row r="73" spans="1:25" ht="12.75" customHeight="1" x14ac:dyDescent="0.15">
      <c r="A73" s="101"/>
      <c r="B73" s="106"/>
      <c r="C73" s="14" t="s">
        <v>125</v>
      </c>
      <c r="D73" s="103"/>
      <c r="E73" s="103"/>
      <c r="F73" s="103"/>
      <c r="G73" s="22"/>
      <c r="H73" s="114"/>
      <c r="I73" s="15">
        <v>16.8</v>
      </c>
      <c r="J73" s="14" t="s">
        <v>15</v>
      </c>
      <c r="K73" s="15">
        <f>IF(I73="","",ROUND(I73*0.75,2))</f>
        <v>12.6</v>
      </c>
      <c r="L73" s="14" t="s">
        <v>15</v>
      </c>
      <c r="M73" s="21"/>
      <c r="N73" s="105"/>
      <c r="O73" s="100"/>
      <c r="P73" s="14" t="s">
        <v>42</v>
      </c>
      <c r="Q73" s="102"/>
      <c r="R73" s="102"/>
      <c r="S73" s="102"/>
      <c r="T73" s="10"/>
      <c r="U73" s="114"/>
      <c r="V73" s="15">
        <v>12.9</v>
      </c>
      <c r="W73" s="14" t="s">
        <v>15</v>
      </c>
      <c r="X73" s="15">
        <f>IF(V73="","",ROUND(V73*0.75,2))</f>
        <v>9.68</v>
      </c>
      <c r="Y73" s="14" t="s">
        <v>15</v>
      </c>
    </row>
    <row r="74" spans="1:25" ht="12.75" customHeight="1" x14ac:dyDescent="0.15">
      <c r="A74" s="101"/>
      <c r="B74" s="106"/>
      <c r="C74" s="14" t="s">
        <v>126</v>
      </c>
      <c r="D74" s="103"/>
      <c r="E74" s="103"/>
      <c r="F74" s="103"/>
      <c r="G74" s="22"/>
      <c r="H74" s="114"/>
      <c r="I74" s="15">
        <v>5.9</v>
      </c>
      <c r="J74" s="14" t="s">
        <v>15</v>
      </c>
      <c r="K74" s="15">
        <f t="shared" si="0"/>
        <v>4.43</v>
      </c>
      <c r="L74" s="14" t="s">
        <v>15</v>
      </c>
      <c r="M74" s="21"/>
      <c r="N74" s="105"/>
      <c r="O74" s="100"/>
      <c r="P74" s="14" t="s">
        <v>43</v>
      </c>
      <c r="Q74" s="102"/>
      <c r="R74" s="102"/>
      <c r="S74" s="102"/>
      <c r="T74" s="10"/>
      <c r="U74" s="114"/>
      <c r="V74" s="15">
        <v>8.4</v>
      </c>
      <c r="W74" s="14" t="s">
        <v>15</v>
      </c>
      <c r="X74" s="15">
        <f t="shared" si="1"/>
        <v>6.3</v>
      </c>
      <c r="Y74" s="14" t="s">
        <v>15</v>
      </c>
    </row>
    <row r="75" spans="1:25" ht="12.75" customHeight="1" x14ac:dyDescent="0.15">
      <c r="A75" s="101"/>
      <c r="B75" s="106"/>
      <c r="C75" s="14" t="s">
        <v>127</v>
      </c>
      <c r="D75" s="103"/>
      <c r="E75" s="103"/>
      <c r="F75" s="103"/>
      <c r="G75" s="22"/>
      <c r="H75" s="114"/>
      <c r="I75" s="15">
        <v>64.3</v>
      </c>
      <c r="J75" s="14" t="s">
        <v>16</v>
      </c>
      <c r="K75" s="15">
        <f t="shared" si="0"/>
        <v>48.23</v>
      </c>
      <c r="L75" s="14" t="s">
        <v>16</v>
      </c>
      <c r="M75" s="21"/>
      <c r="N75" s="105"/>
      <c r="O75" s="100"/>
      <c r="P75" s="14"/>
      <c r="Q75" s="102"/>
      <c r="R75" s="102"/>
      <c r="S75" s="102"/>
      <c r="T75" s="10"/>
      <c r="U75" s="114"/>
      <c r="V75" s="15">
        <v>58.2</v>
      </c>
      <c r="W75" s="14" t="s">
        <v>16</v>
      </c>
      <c r="X75" s="15">
        <f t="shared" si="1"/>
        <v>43.65</v>
      </c>
      <c r="Y75" s="14" t="s">
        <v>16</v>
      </c>
    </row>
    <row r="76" spans="1:25" ht="12.75" customHeight="1" x14ac:dyDescent="0.15">
      <c r="A76" s="101"/>
      <c r="B76" s="106"/>
      <c r="C76" s="18"/>
      <c r="D76" s="103"/>
      <c r="E76" s="103"/>
      <c r="F76" s="103"/>
      <c r="G76" s="22"/>
      <c r="H76" s="114"/>
      <c r="I76" s="19">
        <v>1.1000000000000001</v>
      </c>
      <c r="J76" s="18" t="s">
        <v>15</v>
      </c>
      <c r="K76" s="19">
        <f t="shared" si="0"/>
        <v>0.83</v>
      </c>
      <c r="L76" s="18" t="s">
        <v>15</v>
      </c>
      <c r="M76" s="21"/>
      <c r="N76" s="105"/>
      <c r="O76" s="100"/>
      <c r="P76" s="18"/>
      <c r="Q76" s="102"/>
      <c r="R76" s="102"/>
      <c r="S76" s="102"/>
      <c r="T76" s="10"/>
      <c r="U76" s="114"/>
      <c r="V76" s="19">
        <v>0.8</v>
      </c>
      <c r="W76" s="18" t="s">
        <v>15</v>
      </c>
      <c r="X76" s="19">
        <f t="shared" si="1"/>
        <v>0.6</v>
      </c>
      <c r="Y76" s="18" t="s">
        <v>15</v>
      </c>
    </row>
    <row r="77" spans="1:25" ht="12.75" customHeight="1" x14ac:dyDescent="0.15">
      <c r="A77" s="100">
        <v>15</v>
      </c>
      <c r="B77" s="100" t="s">
        <v>35</v>
      </c>
      <c r="C77" s="78" t="s">
        <v>556</v>
      </c>
      <c r="D77" s="102" t="s">
        <v>44</v>
      </c>
      <c r="E77" s="102" t="s">
        <v>45</v>
      </c>
      <c r="F77" s="102" t="s">
        <v>131</v>
      </c>
      <c r="G77" s="10"/>
      <c r="H77" s="104" t="s">
        <v>47</v>
      </c>
      <c r="I77" s="11">
        <v>353</v>
      </c>
      <c r="J77" s="12" t="s">
        <v>14</v>
      </c>
      <c r="K77" s="11">
        <f>IF(I77="","",I77*0.75)</f>
        <v>264.75</v>
      </c>
      <c r="L77" s="12" t="s">
        <v>14</v>
      </c>
      <c r="M77" s="13"/>
      <c r="N77" s="105">
        <v>30</v>
      </c>
      <c r="O77" s="100" t="s">
        <v>36</v>
      </c>
      <c r="P77" s="81" t="s">
        <v>48</v>
      </c>
      <c r="Q77" s="102" t="s">
        <v>51</v>
      </c>
      <c r="R77" s="102" t="s">
        <v>52</v>
      </c>
      <c r="S77" s="102" t="s">
        <v>53</v>
      </c>
      <c r="T77" s="10"/>
      <c r="U77" s="104" t="s">
        <v>54</v>
      </c>
      <c r="V77" s="11">
        <v>348</v>
      </c>
      <c r="W77" s="12" t="s">
        <v>14</v>
      </c>
      <c r="X77" s="11">
        <f>IF(V77="","",V77*0.75)</f>
        <v>261</v>
      </c>
      <c r="Y77" s="12" t="s">
        <v>14</v>
      </c>
    </row>
    <row r="78" spans="1:25" ht="12.75" customHeight="1" x14ac:dyDescent="0.15">
      <c r="A78" s="100"/>
      <c r="B78" s="100"/>
      <c r="C78" s="14" t="s">
        <v>42</v>
      </c>
      <c r="D78" s="102"/>
      <c r="E78" s="102"/>
      <c r="F78" s="102"/>
      <c r="G78" s="10"/>
      <c r="H78" s="104"/>
      <c r="I78" s="15">
        <v>13.5</v>
      </c>
      <c r="J78" s="14" t="s">
        <v>15</v>
      </c>
      <c r="K78" s="15">
        <f>IF(I78="","",ROUND(I78*0.75,2))</f>
        <v>10.130000000000001</v>
      </c>
      <c r="L78" s="14" t="s">
        <v>15</v>
      </c>
      <c r="M78" s="21"/>
      <c r="N78" s="105"/>
      <c r="O78" s="100"/>
      <c r="P78" s="14" t="s">
        <v>49</v>
      </c>
      <c r="Q78" s="103"/>
      <c r="R78" s="103"/>
      <c r="S78" s="102"/>
      <c r="T78" s="10"/>
      <c r="U78" s="114"/>
      <c r="V78" s="15">
        <v>15.4</v>
      </c>
      <c r="W78" s="14" t="s">
        <v>15</v>
      </c>
      <c r="X78" s="15">
        <f t="shared" ref="X78:X86" si="2">IF(V78="","",ROUND(V78*0.75,2))</f>
        <v>11.55</v>
      </c>
      <c r="Y78" s="14" t="s">
        <v>15</v>
      </c>
    </row>
    <row r="79" spans="1:25" ht="12.75" customHeight="1" x14ac:dyDescent="0.15">
      <c r="A79" s="100"/>
      <c r="B79" s="100"/>
      <c r="C79" s="14" t="s">
        <v>43</v>
      </c>
      <c r="D79" s="102"/>
      <c r="E79" s="102"/>
      <c r="F79" s="102"/>
      <c r="G79" s="10"/>
      <c r="H79" s="104"/>
      <c r="I79" s="15">
        <v>8.4</v>
      </c>
      <c r="J79" s="14" t="s">
        <v>15</v>
      </c>
      <c r="K79" s="15">
        <f>IF(I79="","",ROUND(I79*0.75,2))</f>
        <v>6.3</v>
      </c>
      <c r="L79" s="14" t="s">
        <v>15</v>
      </c>
      <c r="M79" s="21"/>
      <c r="N79" s="105"/>
      <c r="O79" s="100"/>
      <c r="P79" s="14" t="s">
        <v>540</v>
      </c>
      <c r="Q79" s="103"/>
      <c r="R79" s="103"/>
      <c r="S79" s="102"/>
      <c r="T79" s="10"/>
      <c r="U79" s="114"/>
      <c r="V79" s="15">
        <v>8.8000000000000007</v>
      </c>
      <c r="W79" s="14" t="s">
        <v>15</v>
      </c>
      <c r="X79" s="15">
        <f t="shared" si="2"/>
        <v>6.6</v>
      </c>
      <c r="Y79" s="14" t="s">
        <v>15</v>
      </c>
    </row>
    <row r="80" spans="1:25" ht="12.75" customHeight="1" x14ac:dyDescent="0.15">
      <c r="A80" s="100"/>
      <c r="B80" s="100"/>
      <c r="C80" s="14"/>
      <c r="D80" s="102"/>
      <c r="E80" s="102"/>
      <c r="F80" s="102"/>
      <c r="G80" s="10"/>
      <c r="H80" s="104"/>
      <c r="I80" s="15">
        <v>54.5</v>
      </c>
      <c r="J80" s="14" t="s">
        <v>16</v>
      </c>
      <c r="K80" s="15">
        <f>IF(I80="","",ROUND(I80*0.75,2))</f>
        <v>40.880000000000003</v>
      </c>
      <c r="L80" s="14" t="s">
        <v>16</v>
      </c>
      <c r="M80" s="21"/>
      <c r="N80" s="105"/>
      <c r="O80" s="100"/>
      <c r="P80" s="14" t="s">
        <v>392</v>
      </c>
      <c r="Q80" s="103"/>
      <c r="R80" s="103"/>
      <c r="S80" s="102"/>
      <c r="T80" s="10"/>
      <c r="U80" s="114"/>
      <c r="V80" s="15">
        <v>49.1</v>
      </c>
      <c r="W80" s="14" t="s">
        <v>16</v>
      </c>
      <c r="X80" s="15">
        <f t="shared" si="2"/>
        <v>36.83</v>
      </c>
      <c r="Y80" s="14" t="s">
        <v>16</v>
      </c>
    </row>
    <row r="81" spans="1:26" ht="12.75" customHeight="1" x14ac:dyDescent="0.15">
      <c r="A81" s="100"/>
      <c r="B81" s="100"/>
      <c r="C81" s="18"/>
      <c r="D81" s="102"/>
      <c r="E81" s="102"/>
      <c r="F81" s="102"/>
      <c r="G81" s="10"/>
      <c r="H81" s="104"/>
      <c r="I81" s="19">
        <v>0.79999999999999905</v>
      </c>
      <c r="J81" s="18" t="s">
        <v>15</v>
      </c>
      <c r="K81" s="19">
        <f>IF(I81="","",ROUND(I81*0.75,2))</f>
        <v>0.6</v>
      </c>
      <c r="L81" s="18" t="s">
        <v>15</v>
      </c>
      <c r="M81" s="21"/>
      <c r="N81" s="105"/>
      <c r="O81" s="100"/>
      <c r="P81" s="18"/>
      <c r="Q81" s="103"/>
      <c r="R81" s="103"/>
      <c r="S81" s="102"/>
      <c r="T81" s="10"/>
      <c r="U81" s="114"/>
      <c r="V81" s="19">
        <v>0.9</v>
      </c>
      <c r="W81" s="18" t="s">
        <v>15</v>
      </c>
      <c r="X81" s="19">
        <f t="shared" si="2"/>
        <v>0.68</v>
      </c>
      <c r="Y81" s="18" t="s">
        <v>15</v>
      </c>
    </row>
    <row r="82" spans="1:26" ht="12.75" customHeight="1" x14ac:dyDescent="0.15">
      <c r="A82" s="100" t="s">
        <v>17</v>
      </c>
      <c r="B82" s="100"/>
      <c r="C82" s="23" t="s">
        <v>18</v>
      </c>
      <c r="D82" s="117" t="s">
        <v>19</v>
      </c>
      <c r="E82" s="118"/>
      <c r="F82" s="118"/>
      <c r="G82" s="118"/>
      <c r="H82" s="118"/>
      <c r="I82" s="119"/>
      <c r="J82" s="24"/>
      <c r="K82" s="4"/>
      <c r="L82" s="4"/>
      <c r="N82" s="105">
        <v>31</v>
      </c>
      <c r="O82" s="100" t="s">
        <v>37</v>
      </c>
      <c r="P82" s="84" t="s">
        <v>55</v>
      </c>
      <c r="Q82" s="115" t="s">
        <v>59</v>
      </c>
      <c r="R82" s="115" t="s">
        <v>147</v>
      </c>
      <c r="S82" s="115" t="s">
        <v>148</v>
      </c>
      <c r="T82" s="25"/>
      <c r="U82" s="104" t="s">
        <v>149</v>
      </c>
      <c r="V82" s="11">
        <v>425</v>
      </c>
      <c r="W82" s="12" t="s">
        <v>14</v>
      </c>
      <c r="X82" s="11">
        <f>IF(V82="","",V82*0.75)</f>
        <v>318.75</v>
      </c>
      <c r="Y82" s="12" t="s">
        <v>14</v>
      </c>
    </row>
    <row r="83" spans="1:26" ht="12.75" customHeight="1" x14ac:dyDescent="0.15">
      <c r="A83" s="100"/>
      <c r="B83" s="100"/>
      <c r="C83" s="23" t="s">
        <v>20</v>
      </c>
      <c r="D83" s="26" t="s">
        <v>21</v>
      </c>
      <c r="E83" s="26" t="s">
        <v>22</v>
      </c>
      <c r="F83" s="26" t="s">
        <v>23</v>
      </c>
      <c r="G83" s="26"/>
      <c r="H83" s="26" t="s">
        <v>24</v>
      </c>
      <c r="I83" s="26" t="s">
        <v>25</v>
      </c>
      <c r="J83" s="24"/>
      <c r="K83" s="27"/>
      <c r="L83" s="4"/>
      <c r="N83" s="105"/>
      <c r="O83" s="100"/>
      <c r="P83" s="14" t="s">
        <v>56</v>
      </c>
      <c r="Q83" s="115"/>
      <c r="R83" s="115"/>
      <c r="S83" s="115"/>
      <c r="T83" s="25"/>
      <c r="U83" s="104"/>
      <c r="V83" s="15">
        <v>15.8</v>
      </c>
      <c r="W83" s="14" t="s">
        <v>15</v>
      </c>
      <c r="X83" s="15">
        <f>IF(V83="","",ROUND(V83*0.75,2))</f>
        <v>11.85</v>
      </c>
      <c r="Y83" s="14" t="s">
        <v>15</v>
      </c>
    </row>
    <row r="84" spans="1:26" ht="12.75" customHeight="1" x14ac:dyDescent="0.15">
      <c r="A84" s="28" t="s">
        <v>26</v>
      </c>
      <c r="B84" s="29" t="s">
        <v>27</v>
      </c>
      <c r="C84" s="30" t="s">
        <v>28</v>
      </c>
      <c r="D84" s="31">
        <f>11793/31</f>
        <v>380.41935483870969</v>
      </c>
      <c r="E84" s="32">
        <f>447.8/31</f>
        <v>14.445161290322581</v>
      </c>
      <c r="F84" s="32">
        <f>298.3/31</f>
        <v>9.6225806451612907</v>
      </c>
      <c r="G84" s="32"/>
      <c r="H84" s="32">
        <f>1765.6/31</f>
        <v>56.954838709677418</v>
      </c>
      <c r="I84" s="32">
        <f>37.8/31</f>
        <v>1.2193548387096773</v>
      </c>
      <c r="J84" s="33"/>
      <c r="K84" s="34"/>
      <c r="L84" s="4"/>
      <c r="N84" s="105"/>
      <c r="O84" s="100"/>
      <c r="P84" s="14" t="s">
        <v>57</v>
      </c>
      <c r="Q84" s="115"/>
      <c r="R84" s="115"/>
      <c r="S84" s="115"/>
      <c r="T84" s="25"/>
      <c r="U84" s="104"/>
      <c r="V84" s="15">
        <v>14.399999999999901</v>
      </c>
      <c r="W84" s="14" t="s">
        <v>15</v>
      </c>
      <c r="X84" s="15">
        <f t="shared" si="2"/>
        <v>10.8</v>
      </c>
      <c r="Y84" s="14" t="s">
        <v>15</v>
      </c>
    </row>
    <row r="85" spans="1:26" ht="12.75" customHeight="1" x14ac:dyDescent="0.15">
      <c r="A85" s="28" t="s">
        <v>30</v>
      </c>
      <c r="B85" s="29" t="s">
        <v>27</v>
      </c>
      <c r="C85" s="30" t="s">
        <v>31</v>
      </c>
      <c r="D85" s="31">
        <f t="shared" ref="D85:I85" si="3">+D84*0.75</f>
        <v>285.31451612903226</v>
      </c>
      <c r="E85" s="32">
        <f t="shared" si="3"/>
        <v>10.833870967741936</v>
      </c>
      <c r="F85" s="32">
        <f t="shared" si="3"/>
        <v>7.2169354838709676</v>
      </c>
      <c r="G85" s="32">
        <f t="shared" si="3"/>
        <v>0</v>
      </c>
      <c r="H85" s="32">
        <f t="shared" si="3"/>
        <v>42.716129032258067</v>
      </c>
      <c r="I85" s="32">
        <f t="shared" si="3"/>
        <v>0.91451612903225799</v>
      </c>
      <c r="J85" s="33"/>
      <c r="K85" s="34"/>
      <c r="L85" s="4"/>
      <c r="N85" s="105"/>
      <c r="O85" s="100"/>
      <c r="P85" s="14" t="s">
        <v>146</v>
      </c>
      <c r="Q85" s="115"/>
      <c r="R85" s="115"/>
      <c r="S85" s="115"/>
      <c r="T85" s="25"/>
      <c r="U85" s="104"/>
      <c r="V85" s="15">
        <v>55.1</v>
      </c>
      <c r="W85" s="14" t="s">
        <v>15</v>
      </c>
      <c r="X85" s="15">
        <f t="shared" si="2"/>
        <v>41.33</v>
      </c>
      <c r="Y85" s="14" t="s">
        <v>15</v>
      </c>
    </row>
    <row r="86" spans="1:26" ht="12.75" customHeight="1" x14ac:dyDescent="0.15">
      <c r="A86" s="35"/>
      <c r="B86" s="36"/>
      <c r="C86" s="37"/>
      <c r="D86" s="38"/>
      <c r="E86" s="39"/>
      <c r="F86" s="39"/>
      <c r="G86" s="39"/>
      <c r="H86" s="39"/>
      <c r="I86" s="33"/>
      <c r="J86" s="33"/>
      <c r="K86" s="34"/>
      <c r="L86" s="4"/>
      <c r="N86" s="105"/>
      <c r="O86" s="100"/>
      <c r="P86" s="18"/>
      <c r="Q86" s="115"/>
      <c r="R86" s="115"/>
      <c r="S86" s="115"/>
      <c r="T86" s="25"/>
      <c r="U86" s="104"/>
      <c r="V86" s="19">
        <v>1.1000000000000001</v>
      </c>
      <c r="W86" s="18" t="s">
        <v>15</v>
      </c>
      <c r="X86" s="19">
        <f t="shared" si="2"/>
        <v>0.83</v>
      </c>
      <c r="Y86" s="18" t="s">
        <v>15</v>
      </c>
    </row>
    <row r="87" spans="1:26" ht="12.75" customHeight="1" x14ac:dyDescent="0.15">
      <c r="N87" s="116" t="s">
        <v>32</v>
      </c>
      <c r="O87" s="116"/>
      <c r="P87" s="116"/>
      <c r="Q87" s="116"/>
      <c r="R87" s="116"/>
      <c r="S87" s="116"/>
      <c r="T87" s="116"/>
      <c r="U87" s="116"/>
      <c r="V87" s="116"/>
      <c r="W87" s="116"/>
      <c r="X87" s="33"/>
      <c r="Y87" s="24"/>
      <c r="Z87" s="4"/>
    </row>
    <row r="88" spans="1:26" ht="12.75" customHeight="1" x14ac:dyDescent="0.15">
      <c r="N88" s="116"/>
      <c r="O88" s="116"/>
      <c r="P88" s="116"/>
      <c r="Q88" s="116"/>
      <c r="R88" s="116"/>
      <c r="S88" s="116"/>
      <c r="T88" s="116"/>
      <c r="U88" s="116"/>
      <c r="V88" s="116"/>
      <c r="W88" s="116"/>
      <c r="X88" s="33"/>
      <c r="Y88" s="24"/>
      <c r="Z88" s="4"/>
    </row>
    <row r="89" spans="1:26" ht="12.75" customHeight="1" x14ac:dyDescent="0.15">
      <c r="N89" s="40" t="s">
        <v>33</v>
      </c>
      <c r="O89" s="41"/>
      <c r="P89" s="17"/>
      <c r="Q89" s="42"/>
      <c r="R89" s="42"/>
      <c r="S89" s="42"/>
      <c r="T89" s="42"/>
      <c r="U89" s="42"/>
      <c r="V89" s="43"/>
      <c r="W89" s="17"/>
      <c r="X89" s="44"/>
      <c r="Y89" s="44"/>
      <c r="Z89" s="4"/>
    </row>
    <row r="90" spans="1:26" ht="12.75" customHeight="1" x14ac:dyDescent="0.15">
      <c r="N90" s="13" t="s">
        <v>34</v>
      </c>
      <c r="O90" s="41"/>
      <c r="P90" s="17"/>
      <c r="Q90" s="42"/>
      <c r="R90" s="42"/>
      <c r="S90" s="42"/>
      <c r="T90" s="42"/>
      <c r="U90" s="42"/>
      <c r="V90" s="43"/>
      <c r="W90" s="17"/>
      <c r="X90" s="44"/>
      <c r="Y90" s="44"/>
      <c r="Z90" s="4"/>
    </row>
    <row r="91" spans="1:26" ht="12.75" customHeight="1" x14ac:dyDescent="0.15">
      <c r="N91" s="45" t="s">
        <v>150</v>
      </c>
      <c r="O91" s="45"/>
      <c r="P91" s="45"/>
      <c r="Q91" s="45"/>
      <c r="R91" s="45"/>
      <c r="S91" s="45"/>
      <c r="T91" s="45"/>
      <c r="U91" s="45"/>
      <c r="V91" s="45"/>
      <c r="W91" s="45"/>
      <c r="X91" s="2"/>
    </row>
    <row r="92" spans="1:26" ht="12.75" customHeight="1" x14ac:dyDescent="0.15">
      <c r="N92" s="45" t="s">
        <v>151</v>
      </c>
      <c r="O92" s="45"/>
      <c r="P92" s="45"/>
      <c r="Q92" s="45"/>
      <c r="R92" s="45"/>
      <c r="S92" s="45"/>
      <c r="T92" s="45"/>
      <c r="U92" s="45"/>
      <c r="V92" s="45"/>
      <c r="W92" s="45"/>
      <c r="X92" s="2"/>
    </row>
    <row r="93" spans="1:26" ht="12.75" customHeight="1" x14ac:dyDescent="0.15">
      <c r="N93" s="46" t="s">
        <v>152</v>
      </c>
      <c r="R93" s="3"/>
      <c r="V93" s="2"/>
    </row>
    <row r="94" spans="1:26" x14ac:dyDescent="0.15">
      <c r="N94" s="46" t="s">
        <v>151</v>
      </c>
      <c r="R94" s="3"/>
      <c r="V94" s="2"/>
    </row>
    <row r="95" spans="1:26" x14ac:dyDescent="0.15">
      <c r="N95" s="46" t="s">
        <v>153</v>
      </c>
    </row>
    <row r="96" spans="1:26" x14ac:dyDescent="0.15">
      <c r="N96" s="46" t="s">
        <v>154</v>
      </c>
    </row>
  </sheetData>
  <mergeCells count="209">
    <mergeCell ref="S82:S86"/>
    <mergeCell ref="U82:U86"/>
    <mergeCell ref="N87:W88"/>
    <mergeCell ref="A82:B83"/>
    <mergeCell ref="D82:I82"/>
    <mergeCell ref="N82:N86"/>
    <mergeCell ref="O82:O86"/>
    <mergeCell ref="Q82:Q86"/>
    <mergeCell ref="R82:R86"/>
    <mergeCell ref="N77:N81"/>
    <mergeCell ref="O77:O81"/>
    <mergeCell ref="Q77:Q81"/>
    <mergeCell ref="R77:R81"/>
    <mergeCell ref="S77:S81"/>
    <mergeCell ref="U77:U81"/>
    <mergeCell ref="A77:A81"/>
    <mergeCell ref="B77:B81"/>
    <mergeCell ref="D77:D81"/>
    <mergeCell ref="E77:E81"/>
    <mergeCell ref="F77:F81"/>
    <mergeCell ref="H77:H81"/>
    <mergeCell ref="N72:N76"/>
    <mergeCell ref="O72:O76"/>
    <mergeCell ref="Q72:Q76"/>
    <mergeCell ref="R72:R76"/>
    <mergeCell ref="S72:S76"/>
    <mergeCell ref="U72:U76"/>
    <mergeCell ref="A72:A76"/>
    <mergeCell ref="B72:B76"/>
    <mergeCell ref="D72:D76"/>
    <mergeCell ref="E72:E76"/>
    <mergeCell ref="F72:F76"/>
    <mergeCell ref="H72:H76"/>
    <mergeCell ref="N67:N71"/>
    <mergeCell ref="O67:O71"/>
    <mergeCell ref="Q67:Q71"/>
    <mergeCell ref="R67:R71"/>
    <mergeCell ref="S67:S71"/>
    <mergeCell ref="U67:U71"/>
    <mergeCell ref="A67:A71"/>
    <mergeCell ref="B67:B71"/>
    <mergeCell ref="D67:D71"/>
    <mergeCell ref="E67:E71"/>
    <mergeCell ref="F67:F71"/>
    <mergeCell ref="H67:H71"/>
    <mergeCell ref="N62:N66"/>
    <mergeCell ref="O62:O66"/>
    <mergeCell ref="Q62:Q66"/>
    <mergeCell ref="R62:R66"/>
    <mergeCell ref="S62:S66"/>
    <mergeCell ref="U62:U66"/>
    <mergeCell ref="A62:A66"/>
    <mergeCell ref="B62:B66"/>
    <mergeCell ref="D62:D66"/>
    <mergeCell ref="E62:E66"/>
    <mergeCell ref="F62:F66"/>
    <mergeCell ref="H62:H66"/>
    <mergeCell ref="N57:N61"/>
    <mergeCell ref="O57:O61"/>
    <mergeCell ref="Q57:Q61"/>
    <mergeCell ref="R57:R61"/>
    <mergeCell ref="S57:S61"/>
    <mergeCell ref="U57:U61"/>
    <mergeCell ref="A57:A61"/>
    <mergeCell ref="B57:B61"/>
    <mergeCell ref="D57:D61"/>
    <mergeCell ref="E57:E61"/>
    <mergeCell ref="F57:F61"/>
    <mergeCell ref="H57:H61"/>
    <mergeCell ref="N52:N56"/>
    <mergeCell ref="O52:O56"/>
    <mergeCell ref="Q52:Q56"/>
    <mergeCell ref="R52:R56"/>
    <mergeCell ref="S52:S56"/>
    <mergeCell ref="U52:U56"/>
    <mergeCell ref="A52:A56"/>
    <mergeCell ref="B52:B56"/>
    <mergeCell ref="D52:D56"/>
    <mergeCell ref="E52:E56"/>
    <mergeCell ref="F52:F56"/>
    <mergeCell ref="H52:H56"/>
    <mergeCell ref="N47:N51"/>
    <mergeCell ref="O47:O51"/>
    <mergeCell ref="Q47:Q51"/>
    <mergeCell ref="R47:R51"/>
    <mergeCell ref="S47:S51"/>
    <mergeCell ref="U47:U51"/>
    <mergeCell ref="A47:A51"/>
    <mergeCell ref="B47:B51"/>
    <mergeCell ref="D47:D51"/>
    <mergeCell ref="E47:E51"/>
    <mergeCell ref="F47:F51"/>
    <mergeCell ref="H47:H51"/>
    <mergeCell ref="N42:N46"/>
    <mergeCell ref="O42:O46"/>
    <mergeCell ref="Q42:Q46"/>
    <mergeCell ref="R42:R46"/>
    <mergeCell ref="S42:S46"/>
    <mergeCell ref="U42:U46"/>
    <mergeCell ref="A42:A46"/>
    <mergeCell ref="B42:B46"/>
    <mergeCell ref="D42:D46"/>
    <mergeCell ref="E42:E46"/>
    <mergeCell ref="F42:F46"/>
    <mergeCell ref="H42:H46"/>
    <mergeCell ref="N37:N41"/>
    <mergeCell ref="O37:O41"/>
    <mergeCell ref="Q37:Q41"/>
    <mergeCell ref="R37:R41"/>
    <mergeCell ref="S37:S41"/>
    <mergeCell ref="U37:U41"/>
    <mergeCell ref="A37:A41"/>
    <mergeCell ref="B37:B41"/>
    <mergeCell ref="D37:D41"/>
    <mergeCell ref="E37:E41"/>
    <mergeCell ref="F37:F41"/>
    <mergeCell ref="H37:H41"/>
    <mergeCell ref="N32:N36"/>
    <mergeCell ref="O32:O36"/>
    <mergeCell ref="Q32:Q36"/>
    <mergeCell ref="R32:R36"/>
    <mergeCell ref="S32:S36"/>
    <mergeCell ref="U32:U36"/>
    <mergeCell ref="A32:A36"/>
    <mergeCell ref="B32:B36"/>
    <mergeCell ref="D32:D36"/>
    <mergeCell ref="E32:E36"/>
    <mergeCell ref="F32:F36"/>
    <mergeCell ref="H32:H36"/>
    <mergeCell ref="N27:N31"/>
    <mergeCell ref="O27:O31"/>
    <mergeCell ref="Q27:Q31"/>
    <mergeCell ref="R27:R31"/>
    <mergeCell ref="S27:S31"/>
    <mergeCell ref="U27:U31"/>
    <mergeCell ref="A27:A31"/>
    <mergeCell ref="B27:B31"/>
    <mergeCell ref="D27:D31"/>
    <mergeCell ref="E27:E31"/>
    <mergeCell ref="F27:F31"/>
    <mergeCell ref="H27:H31"/>
    <mergeCell ref="N22:N26"/>
    <mergeCell ref="O22:O26"/>
    <mergeCell ref="Q22:Q26"/>
    <mergeCell ref="R22:R26"/>
    <mergeCell ref="S22:S26"/>
    <mergeCell ref="U22:U26"/>
    <mergeCell ref="A22:A26"/>
    <mergeCell ref="B22:B26"/>
    <mergeCell ref="D22:D26"/>
    <mergeCell ref="E22:E26"/>
    <mergeCell ref="F22:F26"/>
    <mergeCell ref="H22:H26"/>
    <mergeCell ref="N17:N21"/>
    <mergeCell ref="O17:O21"/>
    <mergeCell ref="Q17:Q21"/>
    <mergeCell ref="R17:R21"/>
    <mergeCell ref="S17:S21"/>
    <mergeCell ref="U17:U21"/>
    <mergeCell ref="A17:A21"/>
    <mergeCell ref="B17:B21"/>
    <mergeCell ref="D17:D21"/>
    <mergeCell ref="E17:E21"/>
    <mergeCell ref="F17:F21"/>
    <mergeCell ref="H17:H21"/>
    <mergeCell ref="N12:N16"/>
    <mergeCell ref="O12:O16"/>
    <mergeCell ref="Q12:Q16"/>
    <mergeCell ref="R12:R16"/>
    <mergeCell ref="S12:S16"/>
    <mergeCell ref="U12:U16"/>
    <mergeCell ref="A12:A16"/>
    <mergeCell ref="B12:B16"/>
    <mergeCell ref="D12:D16"/>
    <mergeCell ref="E12:E16"/>
    <mergeCell ref="F12:F16"/>
    <mergeCell ref="H12:H16"/>
    <mergeCell ref="N7:N11"/>
    <mergeCell ref="O7:O11"/>
    <mergeCell ref="Q7:Q11"/>
    <mergeCell ref="R7:R11"/>
    <mergeCell ref="S7:S11"/>
    <mergeCell ref="U7:U11"/>
    <mergeCell ref="A7:A11"/>
    <mergeCell ref="B7:B11"/>
    <mergeCell ref="D7:D11"/>
    <mergeCell ref="E7:E11"/>
    <mergeCell ref="F7:F11"/>
    <mergeCell ref="H7:H11"/>
    <mergeCell ref="N2:N6"/>
    <mergeCell ref="O2:O6"/>
    <mergeCell ref="P2:P6"/>
    <mergeCell ref="Q2:S2"/>
    <mergeCell ref="V2:V6"/>
    <mergeCell ref="X2:X6"/>
    <mergeCell ref="Q3:Q6"/>
    <mergeCell ref="R3:R6"/>
    <mergeCell ref="S3:T6"/>
    <mergeCell ref="U3:U6"/>
    <mergeCell ref="A2:A6"/>
    <mergeCell ref="B2:B6"/>
    <mergeCell ref="C2:C6"/>
    <mergeCell ref="D2:F2"/>
    <mergeCell ref="I2:I6"/>
    <mergeCell ref="K2:K6"/>
    <mergeCell ref="D3:D6"/>
    <mergeCell ref="E3:E6"/>
    <mergeCell ref="F3:G6"/>
    <mergeCell ref="H3:H6"/>
  </mergeCells>
  <phoneticPr fontId="3"/>
  <printOptions horizontalCentered="1" verticalCentered="1"/>
  <pageMargins left="0.39370078740157483" right="0.39370078740157483" top="0.39370078740157483" bottom="0.39370078740157483" header="0.19685039370078741" footer="0"/>
  <pageSetup paperSize="12" scale="5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Z104"/>
  <sheetViews>
    <sheetView view="pageBreakPreview" topLeftCell="A61" zoomScaleNormal="100" zoomScaleSheetLayoutView="100" workbookViewId="0">
      <selection activeCell="P72" sqref="P72"/>
    </sheetView>
  </sheetViews>
  <sheetFormatPr defaultRowHeight="13.5" x14ac:dyDescent="0.15"/>
  <cols>
    <col min="1" max="1" width="4.5" style="1" bestFit="1" customWidth="1"/>
    <col min="2" max="2" width="3.375" style="2" bestFit="1" customWidth="1"/>
    <col min="3" max="3" width="26.625" style="2" customWidth="1"/>
    <col min="4" max="5" width="15.625" style="2" customWidth="1"/>
    <col min="6" max="6" width="16.875" style="2" customWidth="1"/>
    <col min="7" max="7" width="15.625" style="2" customWidth="1"/>
    <col min="8" max="8" width="10.625" style="2" customWidth="1"/>
    <col min="9" max="9" width="7.125" style="3" bestFit="1" customWidth="1"/>
    <col min="10" max="10" width="6.625" style="2" customWidth="1"/>
    <col min="11" max="11" width="8.625" style="3" bestFit="1" customWidth="1"/>
    <col min="12" max="12" width="6.625" style="2" customWidth="1"/>
    <col min="13" max="13" width="2.25" style="2" customWidth="1"/>
    <col min="14" max="14" width="4.5" style="46" bestFit="1" customWidth="1"/>
    <col min="15" max="15" width="3.375" style="2" bestFit="1" customWidth="1"/>
    <col min="16" max="16" width="26.625" style="2" customWidth="1"/>
    <col min="17" max="18" width="15.625" style="2" customWidth="1"/>
    <col min="19" max="19" width="16.875" style="2" customWidth="1"/>
    <col min="20" max="20" width="15.625" style="2" customWidth="1"/>
    <col min="21" max="21" width="10.625" style="2" customWidth="1"/>
    <col min="22" max="22" width="7.125" style="3" customWidth="1"/>
    <col min="23" max="23" width="6.625" style="2" customWidth="1"/>
    <col min="24" max="24" width="7.125" style="3" bestFit="1" customWidth="1"/>
    <col min="25" max="25" width="6.625" style="2" customWidth="1"/>
    <col min="26" max="256" width="9" style="2"/>
    <col min="257" max="257" width="4.5" style="2" bestFit="1" customWidth="1"/>
    <col min="258" max="258" width="3.375" style="2" bestFit="1" customWidth="1"/>
    <col min="259" max="259" width="26.625" style="2" customWidth="1"/>
    <col min="260" max="261" width="15.625" style="2" customWidth="1"/>
    <col min="262" max="262" width="16.875" style="2" customWidth="1"/>
    <col min="263" max="263" width="15.625" style="2" customWidth="1"/>
    <col min="264" max="264" width="10.625" style="2" customWidth="1"/>
    <col min="265" max="265" width="7.125" style="2" bestFit="1" customWidth="1"/>
    <col min="266" max="266" width="6.625" style="2" customWidth="1"/>
    <col min="267" max="267" width="8.625" style="2" bestFit="1" customWidth="1"/>
    <col min="268" max="268" width="6.625" style="2" customWidth="1"/>
    <col min="269" max="269" width="2.25" style="2" customWidth="1"/>
    <col min="270" max="270" width="4.5" style="2" bestFit="1" customWidth="1"/>
    <col min="271" max="271" width="3.375" style="2" bestFit="1" customWidth="1"/>
    <col min="272" max="272" width="26.625" style="2" customWidth="1"/>
    <col min="273" max="274" width="15.625" style="2" customWidth="1"/>
    <col min="275" max="275" width="16.875" style="2" customWidth="1"/>
    <col min="276" max="276" width="15.625" style="2" customWidth="1"/>
    <col min="277" max="277" width="10.625" style="2" customWidth="1"/>
    <col min="278" max="278" width="7.125" style="2" customWidth="1"/>
    <col min="279" max="279" width="6.625" style="2" customWidth="1"/>
    <col min="280" max="280" width="7.125" style="2" bestFit="1" customWidth="1"/>
    <col min="281" max="281" width="6.625" style="2" customWidth="1"/>
    <col min="282" max="512" width="9" style="2"/>
    <col min="513" max="513" width="4.5" style="2" bestFit="1" customWidth="1"/>
    <col min="514" max="514" width="3.375" style="2" bestFit="1" customWidth="1"/>
    <col min="515" max="515" width="26.625" style="2" customWidth="1"/>
    <col min="516" max="517" width="15.625" style="2" customWidth="1"/>
    <col min="518" max="518" width="16.875" style="2" customWidth="1"/>
    <col min="519" max="519" width="15.625" style="2" customWidth="1"/>
    <col min="520" max="520" width="10.625" style="2" customWidth="1"/>
    <col min="521" max="521" width="7.125" style="2" bestFit="1" customWidth="1"/>
    <col min="522" max="522" width="6.625" style="2" customWidth="1"/>
    <col min="523" max="523" width="8.625" style="2" bestFit="1" customWidth="1"/>
    <col min="524" max="524" width="6.625" style="2" customWidth="1"/>
    <col min="525" max="525" width="2.25" style="2" customWidth="1"/>
    <col min="526" max="526" width="4.5" style="2" bestFit="1" customWidth="1"/>
    <col min="527" max="527" width="3.375" style="2" bestFit="1" customWidth="1"/>
    <col min="528" max="528" width="26.625" style="2" customWidth="1"/>
    <col min="529" max="530" width="15.625" style="2" customWidth="1"/>
    <col min="531" max="531" width="16.875" style="2" customWidth="1"/>
    <col min="532" max="532" width="15.625" style="2" customWidth="1"/>
    <col min="533" max="533" width="10.625" style="2" customWidth="1"/>
    <col min="534" max="534" width="7.125" style="2" customWidth="1"/>
    <col min="535" max="535" width="6.625" style="2" customWidth="1"/>
    <col min="536" max="536" width="7.125" style="2" bestFit="1" customWidth="1"/>
    <col min="537" max="537" width="6.625" style="2" customWidth="1"/>
    <col min="538" max="768" width="9" style="2"/>
    <col min="769" max="769" width="4.5" style="2" bestFit="1" customWidth="1"/>
    <col min="770" max="770" width="3.375" style="2" bestFit="1" customWidth="1"/>
    <col min="771" max="771" width="26.625" style="2" customWidth="1"/>
    <col min="772" max="773" width="15.625" style="2" customWidth="1"/>
    <col min="774" max="774" width="16.875" style="2" customWidth="1"/>
    <col min="775" max="775" width="15.625" style="2" customWidth="1"/>
    <col min="776" max="776" width="10.625" style="2" customWidth="1"/>
    <col min="777" max="777" width="7.125" style="2" bestFit="1" customWidth="1"/>
    <col min="778" max="778" width="6.625" style="2" customWidth="1"/>
    <col min="779" max="779" width="8.625" style="2" bestFit="1" customWidth="1"/>
    <col min="780" max="780" width="6.625" style="2" customWidth="1"/>
    <col min="781" max="781" width="2.25" style="2" customWidth="1"/>
    <col min="782" max="782" width="4.5" style="2" bestFit="1" customWidth="1"/>
    <col min="783" max="783" width="3.375" style="2" bestFit="1" customWidth="1"/>
    <col min="784" max="784" width="26.625" style="2" customWidth="1"/>
    <col min="785" max="786" width="15.625" style="2" customWidth="1"/>
    <col min="787" max="787" width="16.875" style="2" customWidth="1"/>
    <col min="788" max="788" width="15.625" style="2" customWidth="1"/>
    <col min="789" max="789" width="10.625" style="2" customWidth="1"/>
    <col min="790" max="790" width="7.125" style="2" customWidth="1"/>
    <col min="791" max="791" width="6.625" style="2" customWidth="1"/>
    <col min="792" max="792" width="7.125" style="2" bestFit="1" customWidth="1"/>
    <col min="793" max="793" width="6.625" style="2" customWidth="1"/>
    <col min="794" max="1024" width="9" style="2"/>
    <col min="1025" max="1025" width="4.5" style="2" bestFit="1" customWidth="1"/>
    <col min="1026" max="1026" width="3.375" style="2" bestFit="1" customWidth="1"/>
    <col min="1027" max="1027" width="26.625" style="2" customWidth="1"/>
    <col min="1028" max="1029" width="15.625" style="2" customWidth="1"/>
    <col min="1030" max="1030" width="16.875" style="2" customWidth="1"/>
    <col min="1031" max="1031" width="15.625" style="2" customWidth="1"/>
    <col min="1032" max="1032" width="10.625" style="2" customWidth="1"/>
    <col min="1033" max="1033" width="7.125" style="2" bestFit="1" customWidth="1"/>
    <col min="1034" max="1034" width="6.625" style="2" customWidth="1"/>
    <col min="1035" max="1035" width="8.625" style="2" bestFit="1" customWidth="1"/>
    <col min="1036" max="1036" width="6.625" style="2" customWidth="1"/>
    <col min="1037" max="1037" width="2.25" style="2" customWidth="1"/>
    <col min="1038" max="1038" width="4.5" style="2" bestFit="1" customWidth="1"/>
    <col min="1039" max="1039" width="3.375" style="2" bestFit="1" customWidth="1"/>
    <col min="1040" max="1040" width="26.625" style="2" customWidth="1"/>
    <col min="1041" max="1042" width="15.625" style="2" customWidth="1"/>
    <col min="1043" max="1043" width="16.875" style="2" customWidth="1"/>
    <col min="1044" max="1044" width="15.625" style="2" customWidth="1"/>
    <col min="1045" max="1045" width="10.625" style="2" customWidth="1"/>
    <col min="1046" max="1046" width="7.125" style="2" customWidth="1"/>
    <col min="1047" max="1047" width="6.625" style="2" customWidth="1"/>
    <col min="1048" max="1048" width="7.125" style="2" bestFit="1" customWidth="1"/>
    <col min="1049" max="1049" width="6.625" style="2" customWidth="1"/>
    <col min="1050" max="1280" width="9" style="2"/>
    <col min="1281" max="1281" width="4.5" style="2" bestFit="1" customWidth="1"/>
    <col min="1282" max="1282" width="3.375" style="2" bestFit="1" customWidth="1"/>
    <col min="1283" max="1283" width="26.625" style="2" customWidth="1"/>
    <col min="1284" max="1285" width="15.625" style="2" customWidth="1"/>
    <col min="1286" max="1286" width="16.875" style="2" customWidth="1"/>
    <col min="1287" max="1287" width="15.625" style="2" customWidth="1"/>
    <col min="1288" max="1288" width="10.625" style="2" customWidth="1"/>
    <col min="1289" max="1289" width="7.125" style="2" bestFit="1" customWidth="1"/>
    <col min="1290" max="1290" width="6.625" style="2" customWidth="1"/>
    <col min="1291" max="1291" width="8.625" style="2" bestFit="1" customWidth="1"/>
    <col min="1292" max="1292" width="6.625" style="2" customWidth="1"/>
    <col min="1293" max="1293" width="2.25" style="2" customWidth="1"/>
    <col min="1294" max="1294" width="4.5" style="2" bestFit="1" customWidth="1"/>
    <col min="1295" max="1295" width="3.375" style="2" bestFit="1" customWidth="1"/>
    <col min="1296" max="1296" width="26.625" style="2" customWidth="1"/>
    <col min="1297" max="1298" width="15.625" style="2" customWidth="1"/>
    <col min="1299" max="1299" width="16.875" style="2" customWidth="1"/>
    <col min="1300" max="1300" width="15.625" style="2" customWidth="1"/>
    <col min="1301" max="1301" width="10.625" style="2" customWidth="1"/>
    <col min="1302" max="1302" width="7.125" style="2" customWidth="1"/>
    <col min="1303" max="1303" width="6.625" style="2" customWidth="1"/>
    <col min="1304" max="1304" width="7.125" style="2" bestFit="1" customWidth="1"/>
    <col min="1305" max="1305" width="6.625" style="2" customWidth="1"/>
    <col min="1306" max="1536" width="9" style="2"/>
    <col min="1537" max="1537" width="4.5" style="2" bestFit="1" customWidth="1"/>
    <col min="1538" max="1538" width="3.375" style="2" bestFit="1" customWidth="1"/>
    <col min="1539" max="1539" width="26.625" style="2" customWidth="1"/>
    <col min="1540" max="1541" width="15.625" style="2" customWidth="1"/>
    <col min="1542" max="1542" width="16.875" style="2" customWidth="1"/>
    <col min="1543" max="1543" width="15.625" style="2" customWidth="1"/>
    <col min="1544" max="1544" width="10.625" style="2" customWidth="1"/>
    <col min="1545" max="1545" width="7.125" style="2" bestFit="1" customWidth="1"/>
    <col min="1546" max="1546" width="6.625" style="2" customWidth="1"/>
    <col min="1547" max="1547" width="8.625" style="2" bestFit="1" customWidth="1"/>
    <col min="1548" max="1548" width="6.625" style="2" customWidth="1"/>
    <col min="1549" max="1549" width="2.25" style="2" customWidth="1"/>
    <col min="1550" max="1550" width="4.5" style="2" bestFit="1" customWidth="1"/>
    <col min="1551" max="1551" width="3.375" style="2" bestFit="1" customWidth="1"/>
    <col min="1552" max="1552" width="26.625" style="2" customWidth="1"/>
    <col min="1553" max="1554" width="15.625" style="2" customWidth="1"/>
    <col min="1555" max="1555" width="16.875" style="2" customWidth="1"/>
    <col min="1556" max="1556" width="15.625" style="2" customWidth="1"/>
    <col min="1557" max="1557" width="10.625" style="2" customWidth="1"/>
    <col min="1558" max="1558" width="7.125" style="2" customWidth="1"/>
    <col min="1559" max="1559" width="6.625" style="2" customWidth="1"/>
    <col min="1560" max="1560" width="7.125" style="2" bestFit="1" customWidth="1"/>
    <col min="1561" max="1561" width="6.625" style="2" customWidth="1"/>
    <col min="1562" max="1792" width="9" style="2"/>
    <col min="1793" max="1793" width="4.5" style="2" bestFit="1" customWidth="1"/>
    <col min="1794" max="1794" width="3.375" style="2" bestFit="1" customWidth="1"/>
    <col min="1795" max="1795" width="26.625" style="2" customWidth="1"/>
    <col min="1796" max="1797" width="15.625" style="2" customWidth="1"/>
    <col min="1798" max="1798" width="16.875" style="2" customWidth="1"/>
    <col min="1799" max="1799" width="15.625" style="2" customWidth="1"/>
    <col min="1800" max="1800" width="10.625" style="2" customWidth="1"/>
    <col min="1801" max="1801" width="7.125" style="2" bestFit="1" customWidth="1"/>
    <col min="1802" max="1802" width="6.625" style="2" customWidth="1"/>
    <col min="1803" max="1803" width="8.625" style="2" bestFit="1" customWidth="1"/>
    <col min="1804" max="1804" width="6.625" style="2" customWidth="1"/>
    <col min="1805" max="1805" width="2.25" style="2" customWidth="1"/>
    <col min="1806" max="1806" width="4.5" style="2" bestFit="1" customWidth="1"/>
    <col min="1807" max="1807" width="3.375" style="2" bestFit="1" customWidth="1"/>
    <col min="1808" max="1808" width="26.625" style="2" customWidth="1"/>
    <col min="1809" max="1810" width="15.625" style="2" customWidth="1"/>
    <col min="1811" max="1811" width="16.875" style="2" customWidth="1"/>
    <col min="1812" max="1812" width="15.625" style="2" customWidth="1"/>
    <col min="1813" max="1813" width="10.625" style="2" customWidth="1"/>
    <col min="1814" max="1814" width="7.125" style="2" customWidth="1"/>
    <col min="1815" max="1815" width="6.625" style="2" customWidth="1"/>
    <col min="1816" max="1816" width="7.125" style="2" bestFit="1" customWidth="1"/>
    <col min="1817" max="1817" width="6.625" style="2" customWidth="1"/>
    <col min="1818" max="2048" width="9" style="2"/>
    <col min="2049" max="2049" width="4.5" style="2" bestFit="1" customWidth="1"/>
    <col min="2050" max="2050" width="3.375" style="2" bestFit="1" customWidth="1"/>
    <col min="2051" max="2051" width="26.625" style="2" customWidth="1"/>
    <col min="2052" max="2053" width="15.625" style="2" customWidth="1"/>
    <col min="2054" max="2054" width="16.875" style="2" customWidth="1"/>
    <col min="2055" max="2055" width="15.625" style="2" customWidth="1"/>
    <col min="2056" max="2056" width="10.625" style="2" customWidth="1"/>
    <col min="2057" max="2057" width="7.125" style="2" bestFit="1" customWidth="1"/>
    <col min="2058" max="2058" width="6.625" style="2" customWidth="1"/>
    <col min="2059" max="2059" width="8.625" style="2" bestFit="1" customWidth="1"/>
    <col min="2060" max="2060" width="6.625" style="2" customWidth="1"/>
    <col min="2061" max="2061" width="2.25" style="2" customWidth="1"/>
    <col min="2062" max="2062" width="4.5" style="2" bestFit="1" customWidth="1"/>
    <col min="2063" max="2063" width="3.375" style="2" bestFit="1" customWidth="1"/>
    <col min="2064" max="2064" width="26.625" style="2" customWidth="1"/>
    <col min="2065" max="2066" width="15.625" style="2" customWidth="1"/>
    <col min="2067" max="2067" width="16.875" style="2" customWidth="1"/>
    <col min="2068" max="2068" width="15.625" style="2" customWidth="1"/>
    <col min="2069" max="2069" width="10.625" style="2" customWidth="1"/>
    <col min="2070" max="2070" width="7.125" style="2" customWidth="1"/>
    <col min="2071" max="2071" width="6.625" style="2" customWidth="1"/>
    <col min="2072" max="2072" width="7.125" style="2" bestFit="1" customWidth="1"/>
    <col min="2073" max="2073" width="6.625" style="2" customWidth="1"/>
    <col min="2074" max="2304" width="9" style="2"/>
    <col min="2305" max="2305" width="4.5" style="2" bestFit="1" customWidth="1"/>
    <col min="2306" max="2306" width="3.375" style="2" bestFit="1" customWidth="1"/>
    <col min="2307" max="2307" width="26.625" style="2" customWidth="1"/>
    <col min="2308" max="2309" width="15.625" style="2" customWidth="1"/>
    <col min="2310" max="2310" width="16.875" style="2" customWidth="1"/>
    <col min="2311" max="2311" width="15.625" style="2" customWidth="1"/>
    <col min="2312" max="2312" width="10.625" style="2" customWidth="1"/>
    <col min="2313" max="2313" width="7.125" style="2" bestFit="1" customWidth="1"/>
    <col min="2314" max="2314" width="6.625" style="2" customWidth="1"/>
    <col min="2315" max="2315" width="8.625" style="2" bestFit="1" customWidth="1"/>
    <col min="2316" max="2316" width="6.625" style="2" customWidth="1"/>
    <col min="2317" max="2317" width="2.25" style="2" customWidth="1"/>
    <col min="2318" max="2318" width="4.5" style="2" bestFit="1" customWidth="1"/>
    <col min="2319" max="2319" width="3.375" style="2" bestFit="1" customWidth="1"/>
    <col min="2320" max="2320" width="26.625" style="2" customWidth="1"/>
    <col min="2321" max="2322" width="15.625" style="2" customWidth="1"/>
    <col min="2323" max="2323" width="16.875" style="2" customWidth="1"/>
    <col min="2324" max="2324" width="15.625" style="2" customWidth="1"/>
    <col min="2325" max="2325" width="10.625" style="2" customWidth="1"/>
    <col min="2326" max="2326" width="7.125" style="2" customWidth="1"/>
    <col min="2327" max="2327" width="6.625" style="2" customWidth="1"/>
    <col min="2328" max="2328" width="7.125" style="2" bestFit="1" customWidth="1"/>
    <col min="2329" max="2329" width="6.625" style="2" customWidth="1"/>
    <col min="2330" max="2560" width="9" style="2"/>
    <col min="2561" max="2561" width="4.5" style="2" bestFit="1" customWidth="1"/>
    <col min="2562" max="2562" width="3.375" style="2" bestFit="1" customWidth="1"/>
    <col min="2563" max="2563" width="26.625" style="2" customWidth="1"/>
    <col min="2564" max="2565" width="15.625" style="2" customWidth="1"/>
    <col min="2566" max="2566" width="16.875" style="2" customWidth="1"/>
    <col min="2567" max="2567" width="15.625" style="2" customWidth="1"/>
    <col min="2568" max="2568" width="10.625" style="2" customWidth="1"/>
    <col min="2569" max="2569" width="7.125" style="2" bestFit="1" customWidth="1"/>
    <col min="2570" max="2570" width="6.625" style="2" customWidth="1"/>
    <col min="2571" max="2571" width="8.625" style="2" bestFit="1" customWidth="1"/>
    <col min="2572" max="2572" width="6.625" style="2" customWidth="1"/>
    <col min="2573" max="2573" width="2.25" style="2" customWidth="1"/>
    <col min="2574" max="2574" width="4.5" style="2" bestFit="1" customWidth="1"/>
    <col min="2575" max="2575" width="3.375" style="2" bestFit="1" customWidth="1"/>
    <col min="2576" max="2576" width="26.625" style="2" customWidth="1"/>
    <col min="2577" max="2578" width="15.625" style="2" customWidth="1"/>
    <col min="2579" max="2579" width="16.875" style="2" customWidth="1"/>
    <col min="2580" max="2580" width="15.625" style="2" customWidth="1"/>
    <col min="2581" max="2581" width="10.625" style="2" customWidth="1"/>
    <col min="2582" max="2582" width="7.125" style="2" customWidth="1"/>
    <col min="2583" max="2583" width="6.625" style="2" customWidth="1"/>
    <col min="2584" max="2584" width="7.125" style="2" bestFit="1" customWidth="1"/>
    <col min="2585" max="2585" width="6.625" style="2" customWidth="1"/>
    <col min="2586" max="2816" width="9" style="2"/>
    <col min="2817" max="2817" width="4.5" style="2" bestFit="1" customWidth="1"/>
    <col min="2818" max="2818" width="3.375" style="2" bestFit="1" customWidth="1"/>
    <col min="2819" max="2819" width="26.625" style="2" customWidth="1"/>
    <col min="2820" max="2821" width="15.625" style="2" customWidth="1"/>
    <col min="2822" max="2822" width="16.875" style="2" customWidth="1"/>
    <col min="2823" max="2823" width="15.625" style="2" customWidth="1"/>
    <col min="2824" max="2824" width="10.625" style="2" customWidth="1"/>
    <col min="2825" max="2825" width="7.125" style="2" bestFit="1" customWidth="1"/>
    <col min="2826" max="2826" width="6.625" style="2" customWidth="1"/>
    <col min="2827" max="2827" width="8.625" style="2" bestFit="1" customWidth="1"/>
    <col min="2828" max="2828" width="6.625" style="2" customWidth="1"/>
    <col min="2829" max="2829" width="2.25" style="2" customWidth="1"/>
    <col min="2830" max="2830" width="4.5" style="2" bestFit="1" customWidth="1"/>
    <col min="2831" max="2831" width="3.375" style="2" bestFit="1" customWidth="1"/>
    <col min="2832" max="2832" width="26.625" style="2" customWidth="1"/>
    <col min="2833" max="2834" width="15.625" style="2" customWidth="1"/>
    <col min="2835" max="2835" width="16.875" style="2" customWidth="1"/>
    <col min="2836" max="2836" width="15.625" style="2" customWidth="1"/>
    <col min="2837" max="2837" width="10.625" style="2" customWidth="1"/>
    <col min="2838" max="2838" width="7.125" style="2" customWidth="1"/>
    <col min="2839" max="2839" width="6.625" style="2" customWidth="1"/>
    <col min="2840" max="2840" width="7.125" style="2" bestFit="1" customWidth="1"/>
    <col min="2841" max="2841" width="6.625" style="2" customWidth="1"/>
    <col min="2842" max="3072" width="9" style="2"/>
    <col min="3073" max="3073" width="4.5" style="2" bestFit="1" customWidth="1"/>
    <col min="3074" max="3074" width="3.375" style="2" bestFit="1" customWidth="1"/>
    <col min="3075" max="3075" width="26.625" style="2" customWidth="1"/>
    <col min="3076" max="3077" width="15.625" style="2" customWidth="1"/>
    <col min="3078" max="3078" width="16.875" style="2" customWidth="1"/>
    <col min="3079" max="3079" width="15.625" style="2" customWidth="1"/>
    <col min="3080" max="3080" width="10.625" style="2" customWidth="1"/>
    <col min="3081" max="3081" width="7.125" style="2" bestFit="1" customWidth="1"/>
    <col min="3082" max="3082" width="6.625" style="2" customWidth="1"/>
    <col min="3083" max="3083" width="8.625" style="2" bestFit="1" customWidth="1"/>
    <col min="3084" max="3084" width="6.625" style="2" customWidth="1"/>
    <col min="3085" max="3085" width="2.25" style="2" customWidth="1"/>
    <col min="3086" max="3086" width="4.5" style="2" bestFit="1" customWidth="1"/>
    <col min="3087" max="3087" width="3.375" style="2" bestFit="1" customWidth="1"/>
    <col min="3088" max="3088" width="26.625" style="2" customWidth="1"/>
    <col min="3089" max="3090" width="15.625" style="2" customWidth="1"/>
    <col min="3091" max="3091" width="16.875" style="2" customWidth="1"/>
    <col min="3092" max="3092" width="15.625" style="2" customWidth="1"/>
    <col min="3093" max="3093" width="10.625" style="2" customWidth="1"/>
    <col min="3094" max="3094" width="7.125" style="2" customWidth="1"/>
    <col min="3095" max="3095" width="6.625" style="2" customWidth="1"/>
    <col min="3096" max="3096" width="7.125" style="2" bestFit="1" customWidth="1"/>
    <col min="3097" max="3097" width="6.625" style="2" customWidth="1"/>
    <col min="3098" max="3328" width="9" style="2"/>
    <col min="3329" max="3329" width="4.5" style="2" bestFit="1" customWidth="1"/>
    <col min="3330" max="3330" width="3.375" style="2" bestFit="1" customWidth="1"/>
    <col min="3331" max="3331" width="26.625" style="2" customWidth="1"/>
    <col min="3332" max="3333" width="15.625" style="2" customWidth="1"/>
    <col min="3334" max="3334" width="16.875" style="2" customWidth="1"/>
    <col min="3335" max="3335" width="15.625" style="2" customWidth="1"/>
    <col min="3336" max="3336" width="10.625" style="2" customWidth="1"/>
    <col min="3337" max="3337" width="7.125" style="2" bestFit="1" customWidth="1"/>
    <col min="3338" max="3338" width="6.625" style="2" customWidth="1"/>
    <col min="3339" max="3339" width="8.625" style="2" bestFit="1" customWidth="1"/>
    <col min="3340" max="3340" width="6.625" style="2" customWidth="1"/>
    <col min="3341" max="3341" width="2.25" style="2" customWidth="1"/>
    <col min="3342" max="3342" width="4.5" style="2" bestFit="1" customWidth="1"/>
    <col min="3343" max="3343" width="3.375" style="2" bestFit="1" customWidth="1"/>
    <col min="3344" max="3344" width="26.625" style="2" customWidth="1"/>
    <col min="3345" max="3346" width="15.625" style="2" customWidth="1"/>
    <col min="3347" max="3347" width="16.875" style="2" customWidth="1"/>
    <col min="3348" max="3348" width="15.625" style="2" customWidth="1"/>
    <col min="3349" max="3349" width="10.625" style="2" customWidth="1"/>
    <col min="3350" max="3350" width="7.125" style="2" customWidth="1"/>
    <col min="3351" max="3351" width="6.625" style="2" customWidth="1"/>
    <col min="3352" max="3352" width="7.125" style="2" bestFit="1" customWidth="1"/>
    <col min="3353" max="3353" width="6.625" style="2" customWidth="1"/>
    <col min="3354" max="3584" width="9" style="2"/>
    <col min="3585" max="3585" width="4.5" style="2" bestFit="1" customWidth="1"/>
    <col min="3586" max="3586" width="3.375" style="2" bestFit="1" customWidth="1"/>
    <col min="3587" max="3587" width="26.625" style="2" customWidth="1"/>
    <col min="3588" max="3589" width="15.625" style="2" customWidth="1"/>
    <col min="3590" max="3590" width="16.875" style="2" customWidth="1"/>
    <col min="3591" max="3591" width="15.625" style="2" customWidth="1"/>
    <col min="3592" max="3592" width="10.625" style="2" customWidth="1"/>
    <col min="3593" max="3593" width="7.125" style="2" bestFit="1" customWidth="1"/>
    <col min="3594" max="3594" width="6.625" style="2" customWidth="1"/>
    <col min="3595" max="3595" width="8.625" style="2" bestFit="1" customWidth="1"/>
    <col min="3596" max="3596" width="6.625" style="2" customWidth="1"/>
    <col min="3597" max="3597" width="2.25" style="2" customWidth="1"/>
    <col min="3598" max="3598" width="4.5" style="2" bestFit="1" customWidth="1"/>
    <col min="3599" max="3599" width="3.375" style="2" bestFit="1" customWidth="1"/>
    <col min="3600" max="3600" width="26.625" style="2" customWidth="1"/>
    <col min="3601" max="3602" width="15.625" style="2" customWidth="1"/>
    <col min="3603" max="3603" width="16.875" style="2" customWidth="1"/>
    <col min="3604" max="3604" width="15.625" style="2" customWidth="1"/>
    <col min="3605" max="3605" width="10.625" style="2" customWidth="1"/>
    <col min="3606" max="3606" width="7.125" style="2" customWidth="1"/>
    <col min="3607" max="3607" width="6.625" style="2" customWidth="1"/>
    <col min="3608" max="3608" width="7.125" style="2" bestFit="1" customWidth="1"/>
    <col min="3609" max="3609" width="6.625" style="2" customWidth="1"/>
    <col min="3610" max="3840" width="9" style="2"/>
    <col min="3841" max="3841" width="4.5" style="2" bestFit="1" customWidth="1"/>
    <col min="3842" max="3842" width="3.375" style="2" bestFit="1" customWidth="1"/>
    <col min="3843" max="3843" width="26.625" style="2" customWidth="1"/>
    <col min="3844" max="3845" width="15.625" style="2" customWidth="1"/>
    <col min="3846" max="3846" width="16.875" style="2" customWidth="1"/>
    <col min="3847" max="3847" width="15.625" style="2" customWidth="1"/>
    <col min="3848" max="3848" width="10.625" style="2" customWidth="1"/>
    <col min="3849" max="3849" width="7.125" style="2" bestFit="1" customWidth="1"/>
    <col min="3850" max="3850" width="6.625" style="2" customWidth="1"/>
    <col min="3851" max="3851" width="8.625" style="2" bestFit="1" customWidth="1"/>
    <col min="3852" max="3852" width="6.625" style="2" customWidth="1"/>
    <col min="3853" max="3853" width="2.25" style="2" customWidth="1"/>
    <col min="3854" max="3854" width="4.5" style="2" bestFit="1" customWidth="1"/>
    <col min="3855" max="3855" width="3.375" style="2" bestFit="1" customWidth="1"/>
    <col min="3856" max="3856" width="26.625" style="2" customWidth="1"/>
    <col min="3857" max="3858" width="15.625" style="2" customWidth="1"/>
    <col min="3859" max="3859" width="16.875" style="2" customWidth="1"/>
    <col min="3860" max="3860" width="15.625" style="2" customWidth="1"/>
    <col min="3861" max="3861" width="10.625" style="2" customWidth="1"/>
    <col min="3862" max="3862" width="7.125" style="2" customWidth="1"/>
    <col min="3863" max="3863" width="6.625" style="2" customWidth="1"/>
    <col min="3864" max="3864" width="7.125" style="2" bestFit="1" customWidth="1"/>
    <col min="3865" max="3865" width="6.625" style="2" customWidth="1"/>
    <col min="3866" max="4096" width="9" style="2"/>
    <col min="4097" max="4097" width="4.5" style="2" bestFit="1" customWidth="1"/>
    <col min="4098" max="4098" width="3.375" style="2" bestFit="1" customWidth="1"/>
    <col min="4099" max="4099" width="26.625" style="2" customWidth="1"/>
    <col min="4100" max="4101" width="15.625" style="2" customWidth="1"/>
    <col min="4102" max="4102" width="16.875" style="2" customWidth="1"/>
    <col min="4103" max="4103" width="15.625" style="2" customWidth="1"/>
    <col min="4104" max="4104" width="10.625" style="2" customWidth="1"/>
    <col min="4105" max="4105" width="7.125" style="2" bestFit="1" customWidth="1"/>
    <col min="4106" max="4106" width="6.625" style="2" customWidth="1"/>
    <col min="4107" max="4107" width="8.625" style="2" bestFit="1" customWidth="1"/>
    <col min="4108" max="4108" width="6.625" style="2" customWidth="1"/>
    <col min="4109" max="4109" width="2.25" style="2" customWidth="1"/>
    <col min="4110" max="4110" width="4.5" style="2" bestFit="1" customWidth="1"/>
    <col min="4111" max="4111" width="3.375" style="2" bestFit="1" customWidth="1"/>
    <col min="4112" max="4112" width="26.625" style="2" customWidth="1"/>
    <col min="4113" max="4114" width="15.625" style="2" customWidth="1"/>
    <col min="4115" max="4115" width="16.875" style="2" customWidth="1"/>
    <col min="4116" max="4116" width="15.625" style="2" customWidth="1"/>
    <col min="4117" max="4117" width="10.625" style="2" customWidth="1"/>
    <col min="4118" max="4118" width="7.125" style="2" customWidth="1"/>
    <col min="4119" max="4119" width="6.625" style="2" customWidth="1"/>
    <col min="4120" max="4120" width="7.125" style="2" bestFit="1" customWidth="1"/>
    <col min="4121" max="4121" width="6.625" style="2" customWidth="1"/>
    <col min="4122" max="4352" width="9" style="2"/>
    <col min="4353" max="4353" width="4.5" style="2" bestFit="1" customWidth="1"/>
    <col min="4354" max="4354" width="3.375" style="2" bestFit="1" customWidth="1"/>
    <col min="4355" max="4355" width="26.625" style="2" customWidth="1"/>
    <col min="4356" max="4357" width="15.625" style="2" customWidth="1"/>
    <col min="4358" max="4358" width="16.875" style="2" customWidth="1"/>
    <col min="4359" max="4359" width="15.625" style="2" customWidth="1"/>
    <col min="4360" max="4360" width="10.625" style="2" customWidth="1"/>
    <col min="4361" max="4361" width="7.125" style="2" bestFit="1" customWidth="1"/>
    <col min="4362" max="4362" width="6.625" style="2" customWidth="1"/>
    <col min="4363" max="4363" width="8.625" style="2" bestFit="1" customWidth="1"/>
    <col min="4364" max="4364" width="6.625" style="2" customWidth="1"/>
    <col min="4365" max="4365" width="2.25" style="2" customWidth="1"/>
    <col min="4366" max="4366" width="4.5" style="2" bestFit="1" customWidth="1"/>
    <col min="4367" max="4367" width="3.375" style="2" bestFit="1" customWidth="1"/>
    <col min="4368" max="4368" width="26.625" style="2" customWidth="1"/>
    <col min="4369" max="4370" width="15.625" style="2" customWidth="1"/>
    <col min="4371" max="4371" width="16.875" style="2" customWidth="1"/>
    <col min="4372" max="4372" width="15.625" style="2" customWidth="1"/>
    <col min="4373" max="4373" width="10.625" style="2" customWidth="1"/>
    <col min="4374" max="4374" width="7.125" style="2" customWidth="1"/>
    <col min="4375" max="4375" width="6.625" style="2" customWidth="1"/>
    <col min="4376" max="4376" width="7.125" style="2" bestFit="1" customWidth="1"/>
    <col min="4377" max="4377" width="6.625" style="2" customWidth="1"/>
    <col min="4378" max="4608" width="9" style="2"/>
    <col min="4609" max="4609" width="4.5" style="2" bestFit="1" customWidth="1"/>
    <col min="4610" max="4610" width="3.375" style="2" bestFit="1" customWidth="1"/>
    <col min="4611" max="4611" width="26.625" style="2" customWidth="1"/>
    <col min="4612" max="4613" width="15.625" style="2" customWidth="1"/>
    <col min="4614" max="4614" width="16.875" style="2" customWidth="1"/>
    <col min="4615" max="4615" width="15.625" style="2" customWidth="1"/>
    <col min="4616" max="4616" width="10.625" style="2" customWidth="1"/>
    <col min="4617" max="4617" width="7.125" style="2" bestFit="1" customWidth="1"/>
    <col min="4618" max="4618" width="6.625" style="2" customWidth="1"/>
    <col min="4619" max="4619" width="8.625" style="2" bestFit="1" customWidth="1"/>
    <col min="4620" max="4620" width="6.625" style="2" customWidth="1"/>
    <col min="4621" max="4621" width="2.25" style="2" customWidth="1"/>
    <col min="4622" max="4622" width="4.5" style="2" bestFit="1" customWidth="1"/>
    <col min="4623" max="4623" width="3.375" style="2" bestFit="1" customWidth="1"/>
    <col min="4624" max="4624" width="26.625" style="2" customWidth="1"/>
    <col min="4625" max="4626" width="15.625" style="2" customWidth="1"/>
    <col min="4627" max="4627" width="16.875" style="2" customWidth="1"/>
    <col min="4628" max="4628" width="15.625" style="2" customWidth="1"/>
    <col min="4629" max="4629" width="10.625" style="2" customWidth="1"/>
    <col min="4630" max="4630" width="7.125" style="2" customWidth="1"/>
    <col min="4631" max="4631" width="6.625" style="2" customWidth="1"/>
    <col min="4632" max="4632" width="7.125" style="2" bestFit="1" customWidth="1"/>
    <col min="4633" max="4633" width="6.625" style="2" customWidth="1"/>
    <col min="4634" max="4864" width="9" style="2"/>
    <col min="4865" max="4865" width="4.5" style="2" bestFit="1" customWidth="1"/>
    <col min="4866" max="4866" width="3.375" style="2" bestFit="1" customWidth="1"/>
    <col min="4867" max="4867" width="26.625" style="2" customWidth="1"/>
    <col min="4868" max="4869" width="15.625" style="2" customWidth="1"/>
    <col min="4870" max="4870" width="16.875" style="2" customWidth="1"/>
    <col min="4871" max="4871" width="15.625" style="2" customWidth="1"/>
    <col min="4872" max="4872" width="10.625" style="2" customWidth="1"/>
    <col min="4873" max="4873" width="7.125" style="2" bestFit="1" customWidth="1"/>
    <col min="4874" max="4874" width="6.625" style="2" customWidth="1"/>
    <col min="4875" max="4875" width="8.625" style="2" bestFit="1" customWidth="1"/>
    <col min="4876" max="4876" width="6.625" style="2" customWidth="1"/>
    <col min="4877" max="4877" width="2.25" style="2" customWidth="1"/>
    <col min="4878" max="4878" width="4.5" style="2" bestFit="1" customWidth="1"/>
    <col min="4879" max="4879" width="3.375" style="2" bestFit="1" customWidth="1"/>
    <col min="4880" max="4880" width="26.625" style="2" customWidth="1"/>
    <col min="4881" max="4882" width="15.625" style="2" customWidth="1"/>
    <col min="4883" max="4883" width="16.875" style="2" customWidth="1"/>
    <col min="4884" max="4884" width="15.625" style="2" customWidth="1"/>
    <col min="4885" max="4885" width="10.625" style="2" customWidth="1"/>
    <col min="4886" max="4886" width="7.125" style="2" customWidth="1"/>
    <col min="4887" max="4887" width="6.625" style="2" customWidth="1"/>
    <col min="4888" max="4888" width="7.125" style="2" bestFit="1" customWidth="1"/>
    <col min="4889" max="4889" width="6.625" style="2" customWidth="1"/>
    <col min="4890" max="5120" width="9" style="2"/>
    <col min="5121" max="5121" width="4.5" style="2" bestFit="1" customWidth="1"/>
    <col min="5122" max="5122" width="3.375" style="2" bestFit="1" customWidth="1"/>
    <col min="5123" max="5123" width="26.625" style="2" customWidth="1"/>
    <col min="5124" max="5125" width="15.625" style="2" customWidth="1"/>
    <col min="5126" max="5126" width="16.875" style="2" customWidth="1"/>
    <col min="5127" max="5127" width="15.625" style="2" customWidth="1"/>
    <col min="5128" max="5128" width="10.625" style="2" customWidth="1"/>
    <col min="5129" max="5129" width="7.125" style="2" bestFit="1" customWidth="1"/>
    <col min="5130" max="5130" width="6.625" style="2" customWidth="1"/>
    <col min="5131" max="5131" width="8.625" style="2" bestFit="1" customWidth="1"/>
    <col min="5132" max="5132" width="6.625" style="2" customWidth="1"/>
    <col min="5133" max="5133" width="2.25" style="2" customWidth="1"/>
    <col min="5134" max="5134" width="4.5" style="2" bestFit="1" customWidth="1"/>
    <col min="5135" max="5135" width="3.375" style="2" bestFit="1" customWidth="1"/>
    <col min="5136" max="5136" width="26.625" style="2" customWidth="1"/>
    <col min="5137" max="5138" width="15.625" style="2" customWidth="1"/>
    <col min="5139" max="5139" width="16.875" style="2" customWidth="1"/>
    <col min="5140" max="5140" width="15.625" style="2" customWidth="1"/>
    <col min="5141" max="5141" width="10.625" style="2" customWidth="1"/>
    <col min="5142" max="5142" width="7.125" style="2" customWidth="1"/>
    <col min="5143" max="5143" width="6.625" style="2" customWidth="1"/>
    <col min="5144" max="5144" width="7.125" style="2" bestFit="1" customWidth="1"/>
    <col min="5145" max="5145" width="6.625" style="2" customWidth="1"/>
    <col min="5146" max="5376" width="9" style="2"/>
    <col min="5377" max="5377" width="4.5" style="2" bestFit="1" customWidth="1"/>
    <col min="5378" max="5378" width="3.375" style="2" bestFit="1" customWidth="1"/>
    <col min="5379" max="5379" width="26.625" style="2" customWidth="1"/>
    <col min="5380" max="5381" width="15.625" style="2" customWidth="1"/>
    <col min="5382" max="5382" width="16.875" style="2" customWidth="1"/>
    <col min="5383" max="5383" width="15.625" style="2" customWidth="1"/>
    <col min="5384" max="5384" width="10.625" style="2" customWidth="1"/>
    <col min="5385" max="5385" width="7.125" style="2" bestFit="1" customWidth="1"/>
    <col min="5386" max="5386" width="6.625" style="2" customWidth="1"/>
    <col min="5387" max="5387" width="8.625" style="2" bestFit="1" customWidth="1"/>
    <col min="5388" max="5388" width="6.625" style="2" customWidth="1"/>
    <col min="5389" max="5389" width="2.25" style="2" customWidth="1"/>
    <col min="5390" max="5390" width="4.5" style="2" bestFit="1" customWidth="1"/>
    <col min="5391" max="5391" width="3.375" style="2" bestFit="1" customWidth="1"/>
    <col min="5392" max="5392" width="26.625" style="2" customWidth="1"/>
    <col min="5393" max="5394" width="15.625" style="2" customWidth="1"/>
    <col min="5395" max="5395" width="16.875" style="2" customWidth="1"/>
    <col min="5396" max="5396" width="15.625" style="2" customWidth="1"/>
    <col min="5397" max="5397" width="10.625" style="2" customWidth="1"/>
    <col min="5398" max="5398" width="7.125" style="2" customWidth="1"/>
    <col min="5399" max="5399" width="6.625" style="2" customWidth="1"/>
    <col min="5400" max="5400" width="7.125" style="2" bestFit="1" customWidth="1"/>
    <col min="5401" max="5401" width="6.625" style="2" customWidth="1"/>
    <col min="5402" max="5632" width="9" style="2"/>
    <col min="5633" max="5633" width="4.5" style="2" bestFit="1" customWidth="1"/>
    <col min="5634" max="5634" width="3.375" style="2" bestFit="1" customWidth="1"/>
    <col min="5635" max="5635" width="26.625" style="2" customWidth="1"/>
    <col min="5636" max="5637" width="15.625" style="2" customWidth="1"/>
    <col min="5638" max="5638" width="16.875" style="2" customWidth="1"/>
    <col min="5639" max="5639" width="15.625" style="2" customWidth="1"/>
    <col min="5640" max="5640" width="10.625" style="2" customWidth="1"/>
    <col min="5641" max="5641" width="7.125" style="2" bestFit="1" customWidth="1"/>
    <col min="5642" max="5642" width="6.625" style="2" customWidth="1"/>
    <col min="5643" max="5643" width="8.625" style="2" bestFit="1" customWidth="1"/>
    <col min="5644" max="5644" width="6.625" style="2" customWidth="1"/>
    <col min="5645" max="5645" width="2.25" style="2" customWidth="1"/>
    <col min="5646" max="5646" width="4.5" style="2" bestFit="1" customWidth="1"/>
    <col min="5647" max="5647" width="3.375" style="2" bestFit="1" customWidth="1"/>
    <col min="5648" max="5648" width="26.625" style="2" customWidth="1"/>
    <col min="5649" max="5650" width="15.625" style="2" customWidth="1"/>
    <col min="5651" max="5651" width="16.875" style="2" customWidth="1"/>
    <col min="5652" max="5652" width="15.625" style="2" customWidth="1"/>
    <col min="5653" max="5653" width="10.625" style="2" customWidth="1"/>
    <col min="5654" max="5654" width="7.125" style="2" customWidth="1"/>
    <col min="5655" max="5655" width="6.625" style="2" customWidth="1"/>
    <col min="5656" max="5656" width="7.125" style="2" bestFit="1" customWidth="1"/>
    <col min="5657" max="5657" width="6.625" style="2" customWidth="1"/>
    <col min="5658" max="5888" width="9" style="2"/>
    <col min="5889" max="5889" width="4.5" style="2" bestFit="1" customWidth="1"/>
    <col min="5890" max="5890" width="3.375" style="2" bestFit="1" customWidth="1"/>
    <col min="5891" max="5891" width="26.625" style="2" customWidth="1"/>
    <col min="5892" max="5893" width="15.625" style="2" customWidth="1"/>
    <col min="5894" max="5894" width="16.875" style="2" customWidth="1"/>
    <col min="5895" max="5895" width="15.625" style="2" customWidth="1"/>
    <col min="5896" max="5896" width="10.625" style="2" customWidth="1"/>
    <col min="5897" max="5897" width="7.125" style="2" bestFit="1" customWidth="1"/>
    <col min="5898" max="5898" width="6.625" style="2" customWidth="1"/>
    <col min="5899" max="5899" width="8.625" style="2" bestFit="1" customWidth="1"/>
    <col min="5900" max="5900" width="6.625" style="2" customWidth="1"/>
    <col min="5901" max="5901" width="2.25" style="2" customWidth="1"/>
    <col min="5902" max="5902" width="4.5" style="2" bestFit="1" customWidth="1"/>
    <col min="5903" max="5903" width="3.375" style="2" bestFit="1" customWidth="1"/>
    <col min="5904" max="5904" width="26.625" style="2" customWidth="1"/>
    <col min="5905" max="5906" width="15.625" style="2" customWidth="1"/>
    <col min="5907" max="5907" width="16.875" style="2" customWidth="1"/>
    <col min="5908" max="5908" width="15.625" style="2" customWidth="1"/>
    <col min="5909" max="5909" width="10.625" style="2" customWidth="1"/>
    <col min="5910" max="5910" width="7.125" style="2" customWidth="1"/>
    <col min="5911" max="5911" width="6.625" style="2" customWidth="1"/>
    <col min="5912" max="5912" width="7.125" style="2" bestFit="1" customWidth="1"/>
    <col min="5913" max="5913" width="6.625" style="2" customWidth="1"/>
    <col min="5914" max="6144" width="9" style="2"/>
    <col min="6145" max="6145" width="4.5" style="2" bestFit="1" customWidth="1"/>
    <col min="6146" max="6146" width="3.375" style="2" bestFit="1" customWidth="1"/>
    <col min="6147" max="6147" width="26.625" style="2" customWidth="1"/>
    <col min="6148" max="6149" width="15.625" style="2" customWidth="1"/>
    <col min="6150" max="6150" width="16.875" style="2" customWidth="1"/>
    <col min="6151" max="6151" width="15.625" style="2" customWidth="1"/>
    <col min="6152" max="6152" width="10.625" style="2" customWidth="1"/>
    <col min="6153" max="6153" width="7.125" style="2" bestFit="1" customWidth="1"/>
    <col min="6154" max="6154" width="6.625" style="2" customWidth="1"/>
    <col min="6155" max="6155" width="8.625" style="2" bestFit="1" customWidth="1"/>
    <col min="6156" max="6156" width="6.625" style="2" customWidth="1"/>
    <col min="6157" max="6157" width="2.25" style="2" customWidth="1"/>
    <col min="6158" max="6158" width="4.5" style="2" bestFit="1" customWidth="1"/>
    <col min="6159" max="6159" width="3.375" style="2" bestFit="1" customWidth="1"/>
    <col min="6160" max="6160" width="26.625" style="2" customWidth="1"/>
    <col min="6161" max="6162" width="15.625" style="2" customWidth="1"/>
    <col min="6163" max="6163" width="16.875" style="2" customWidth="1"/>
    <col min="6164" max="6164" width="15.625" style="2" customWidth="1"/>
    <col min="6165" max="6165" width="10.625" style="2" customWidth="1"/>
    <col min="6166" max="6166" width="7.125" style="2" customWidth="1"/>
    <col min="6167" max="6167" width="6.625" style="2" customWidth="1"/>
    <col min="6168" max="6168" width="7.125" style="2" bestFit="1" customWidth="1"/>
    <col min="6169" max="6169" width="6.625" style="2" customWidth="1"/>
    <col min="6170" max="6400" width="9" style="2"/>
    <col min="6401" max="6401" width="4.5" style="2" bestFit="1" customWidth="1"/>
    <col min="6402" max="6402" width="3.375" style="2" bestFit="1" customWidth="1"/>
    <col min="6403" max="6403" width="26.625" style="2" customWidth="1"/>
    <col min="6404" max="6405" width="15.625" style="2" customWidth="1"/>
    <col min="6406" max="6406" width="16.875" style="2" customWidth="1"/>
    <col min="6407" max="6407" width="15.625" style="2" customWidth="1"/>
    <col min="6408" max="6408" width="10.625" style="2" customWidth="1"/>
    <col min="6409" max="6409" width="7.125" style="2" bestFit="1" customWidth="1"/>
    <col min="6410" max="6410" width="6.625" style="2" customWidth="1"/>
    <col min="6411" max="6411" width="8.625" style="2" bestFit="1" customWidth="1"/>
    <col min="6412" max="6412" width="6.625" style="2" customWidth="1"/>
    <col min="6413" max="6413" width="2.25" style="2" customWidth="1"/>
    <col min="6414" max="6414" width="4.5" style="2" bestFit="1" customWidth="1"/>
    <col min="6415" max="6415" width="3.375" style="2" bestFit="1" customWidth="1"/>
    <col min="6416" max="6416" width="26.625" style="2" customWidth="1"/>
    <col min="6417" max="6418" width="15.625" style="2" customWidth="1"/>
    <col min="6419" max="6419" width="16.875" style="2" customWidth="1"/>
    <col min="6420" max="6420" width="15.625" style="2" customWidth="1"/>
    <col min="6421" max="6421" width="10.625" style="2" customWidth="1"/>
    <col min="6422" max="6422" width="7.125" style="2" customWidth="1"/>
    <col min="6423" max="6423" width="6.625" style="2" customWidth="1"/>
    <col min="6424" max="6424" width="7.125" style="2" bestFit="1" customWidth="1"/>
    <col min="6425" max="6425" width="6.625" style="2" customWidth="1"/>
    <col min="6426" max="6656" width="9" style="2"/>
    <col min="6657" max="6657" width="4.5" style="2" bestFit="1" customWidth="1"/>
    <col min="6658" max="6658" width="3.375" style="2" bestFit="1" customWidth="1"/>
    <col min="6659" max="6659" width="26.625" style="2" customWidth="1"/>
    <col min="6660" max="6661" width="15.625" style="2" customWidth="1"/>
    <col min="6662" max="6662" width="16.875" style="2" customWidth="1"/>
    <col min="6663" max="6663" width="15.625" style="2" customWidth="1"/>
    <col min="6664" max="6664" width="10.625" style="2" customWidth="1"/>
    <col min="6665" max="6665" width="7.125" style="2" bestFit="1" customWidth="1"/>
    <col min="6666" max="6666" width="6.625" style="2" customWidth="1"/>
    <col min="6667" max="6667" width="8.625" style="2" bestFit="1" customWidth="1"/>
    <col min="6668" max="6668" width="6.625" style="2" customWidth="1"/>
    <col min="6669" max="6669" width="2.25" style="2" customWidth="1"/>
    <col min="6670" max="6670" width="4.5" style="2" bestFit="1" customWidth="1"/>
    <col min="6671" max="6671" width="3.375" style="2" bestFit="1" customWidth="1"/>
    <col min="6672" max="6672" width="26.625" style="2" customWidth="1"/>
    <col min="6673" max="6674" width="15.625" style="2" customWidth="1"/>
    <col min="6675" max="6675" width="16.875" style="2" customWidth="1"/>
    <col min="6676" max="6676" width="15.625" style="2" customWidth="1"/>
    <col min="6677" max="6677" width="10.625" style="2" customWidth="1"/>
    <col min="6678" max="6678" width="7.125" style="2" customWidth="1"/>
    <col min="6679" max="6679" width="6.625" style="2" customWidth="1"/>
    <col min="6680" max="6680" width="7.125" style="2" bestFit="1" customWidth="1"/>
    <col min="6681" max="6681" width="6.625" style="2" customWidth="1"/>
    <col min="6682" max="6912" width="9" style="2"/>
    <col min="6913" max="6913" width="4.5" style="2" bestFit="1" customWidth="1"/>
    <col min="6914" max="6914" width="3.375" style="2" bestFit="1" customWidth="1"/>
    <col min="6915" max="6915" width="26.625" style="2" customWidth="1"/>
    <col min="6916" max="6917" width="15.625" style="2" customWidth="1"/>
    <col min="6918" max="6918" width="16.875" style="2" customWidth="1"/>
    <col min="6919" max="6919" width="15.625" style="2" customWidth="1"/>
    <col min="6920" max="6920" width="10.625" style="2" customWidth="1"/>
    <col min="6921" max="6921" width="7.125" style="2" bestFit="1" customWidth="1"/>
    <col min="6922" max="6922" width="6.625" style="2" customWidth="1"/>
    <col min="6923" max="6923" width="8.625" style="2" bestFit="1" customWidth="1"/>
    <col min="6924" max="6924" width="6.625" style="2" customWidth="1"/>
    <col min="6925" max="6925" width="2.25" style="2" customWidth="1"/>
    <col min="6926" max="6926" width="4.5" style="2" bestFit="1" customWidth="1"/>
    <col min="6927" max="6927" width="3.375" style="2" bestFit="1" customWidth="1"/>
    <col min="6928" max="6928" width="26.625" style="2" customWidth="1"/>
    <col min="6929" max="6930" width="15.625" style="2" customWidth="1"/>
    <col min="6931" max="6931" width="16.875" style="2" customWidth="1"/>
    <col min="6932" max="6932" width="15.625" style="2" customWidth="1"/>
    <col min="6933" max="6933" width="10.625" style="2" customWidth="1"/>
    <col min="6934" max="6934" width="7.125" style="2" customWidth="1"/>
    <col min="6935" max="6935" width="6.625" style="2" customWidth="1"/>
    <col min="6936" max="6936" width="7.125" style="2" bestFit="1" customWidth="1"/>
    <col min="6937" max="6937" width="6.625" style="2" customWidth="1"/>
    <col min="6938" max="7168" width="9" style="2"/>
    <col min="7169" max="7169" width="4.5" style="2" bestFit="1" customWidth="1"/>
    <col min="7170" max="7170" width="3.375" style="2" bestFit="1" customWidth="1"/>
    <col min="7171" max="7171" width="26.625" style="2" customWidth="1"/>
    <col min="7172" max="7173" width="15.625" style="2" customWidth="1"/>
    <col min="7174" max="7174" width="16.875" style="2" customWidth="1"/>
    <col min="7175" max="7175" width="15.625" style="2" customWidth="1"/>
    <col min="7176" max="7176" width="10.625" style="2" customWidth="1"/>
    <col min="7177" max="7177" width="7.125" style="2" bestFit="1" customWidth="1"/>
    <col min="7178" max="7178" width="6.625" style="2" customWidth="1"/>
    <col min="7179" max="7179" width="8.625" style="2" bestFit="1" customWidth="1"/>
    <col min="7180" max="7180" width="6.625" style="2" customWidth="1"/>
    <col min="7181" max="7181" width="2.25" style="2" customWidth="1"/>
    <col min="7182" max="7182" width="4.5" style="2" bestFit="1" customWidth="1"/>
    <col min="7183" max="7183" width="3.375" style="2" bestFit="1" customWidth="1"/>
    <col min="7184" max="7184" width="26.625" style="2" customWidth="1"/>
    <col min="7185" max="7186" width="15.625" style="2" customWidth="1"/>
    <col min="7187" max="7187" width="16.875" style="2" customWidth="1"/>
    <col min="7188" max="7188" width="15.625" style="2" customWidth="1"/>
    <col min="7189" max="7189" width="10.625" style="2" customWidth="1"/>
    <col min="7190" max="7190" width="7.125" style="2" customWidth="1"/>
    <col min="7191" max="7191" width="6.625" style="2" customWidth="1"/>
    <col min="7192" max="7192" width="7.125" style="2" bestFit="1" customWidth="1"/>
    <col min="7193" max="7193" width="6.625" style="2" customWidth="1"/>
    <col min="7194" max="7424" width="9" style="2"/>
    <col min="7425" max="7425" width="4.5" style="2" bestFit="1" customWidth="1"/>
    <col min="7426" max="7426" width="3.375" style="2" bestFit="1" customWidth="1"/>
    <col min="7427" max="7427" width="26.625" style="2" customWidth="1"/>
    <col min="7428" max="7429" width="15.625" style="2" customWidth="1"/>
    <col min="7430" max="7430" width="16.875" style="2" customWidth="1"/>
    <col min="7431" max="7431" width="15.625" style="2" customWidth="1"/>
    <col min="7432" max="7432" width="10.625" style="2" customWidth="1"/>
    <col min="7433" max="7433" width="7.125" style="2" bestFit="1" customWidth="1"/>
    <col min="7434" max="7434" width="6.625" style="2" customWidth="1"/>
    <col min="7435" max="7435" width="8.625" style="2" bestFit="1" customWidth="1"/>
    <col min="7436" max="7436" width="6.625" style="2" customWidth="1"/>
    <col min="7437" max="7437" width="2.25" style="2" customWidth="1"/>
    <col min="7438" max="7438" width="4.5" style="2" bestFit="1" customWidth="1"/>
    <col min="7439" max="7439" width="3.375" style="2" bestFit="1" customWidth="1"/>
    <col min="7440" max="7440" width="26.625" style="2" customWidth="1"/>
    <col min="7441" max="7442" width="15.625" style="2" customWidth="1"/>
    <col min="7443" max="7443" width="16.875" style="2" customWidth="1"/>
    <col min="7444" max="7444" width="15.625" style="2" customWidth="1"/>
    <col min="7445" max="7445" width="10.625" style="2" customWidth="1"/>
    <col min="7446" max="7446" width="7.125" style="2" customWidth="1"/>
    <col min="7447" max="7447" width="6.625" style="2" customWidth="1"/>
    <col min="7448" max="7448" width="7.125" style="2" bestFit="1" customWidth="1"/>
    <col min="7449" max="7449" width="6.625" style="2" customWidth="1"/>
    <col min="7450" max="7680" width="9" style="2"/>
    <col min="7681" max="7681" width="4.5" style="2" bestFit="1" customWidth="1"/>
    <col min="7682" max="7682" width="3.375" style="2" bestFit="1" customWidth="1"/>
    <col min="7683" max="7683" width="26.625" style="2" customWidth="1"/>
    <col min="7684" max="7685" width="15.625" style="2" customWidth="1"/>
    <col min="7686" max="7686" width="16.875" style="2" customWidth="1"/>
    <col min="7687" max="7687" width="15.625" style="2" customWidth="1"/>
    <col min="7688" max="7688" width="10.625" style="2" customWidth="1"/>
    <col min="7689" max="7689" width="7.125" style="2" bestFit="1" customWidth="1"/>
    <col min="7690" max="7690" width="6.625" style="2" customWidth="1"/>
    <col min="7691" max="7691" width="8.625" style="2" bestFit="1" customWidth="1"/>
    <col min="7692" max="7692" width="6.625" style="2" customWidth="1"/>
    <col min="7693" max="7693" width="2.25" style="2" customWidth="1"/>
    <col min="7694" max="7694" width="4.5" style="2" bestFit="1" customWidth="1"/>
    <col min="7695" max="7695" width="3.375" style="2" bestFit="1" customWidth="1"/>
    <col min="7696" max="7696" width="26.625" style="2" customWidth="1"/>
    <col min="7697" max="7698" width="15.625" style="2" customWidth="1"/>
    <col min="7699" max="7699" width="16.875" style="2" customWidth="1"/>
    <col min="7700" max="7700" width="15.625" style="2" customWidth="1"/>
    <col min="7701" max="7701" width="10.625" style="2" customWidth="1"/>
    <col min="7702" max="7702" width="7.125" style="2" customWidth="1"/>
    <col min="7703" max="7703" width="6.625" style="2" customWidth="1"/>
    <col min="7704" max="7704" width="7.125" style="2" bestFit="1" customWidth="1"/>
    <col min="7705" max="7705" width="6.625" style="2" customWidth="1"/>
    <col min="7706" max="7936" width="9" style="2"/>
    <col min="7937" max="7937" width="4.5" style="2" bestFit="1" customWidth="1"/>
    <col min="7938" max="7938" width="3.375" style="2" bestFit="1" customWidth="1"/>
    <col min="7939" max="7939" width="26.625" style="2" customWidth="1"/>
    <col min="7940" max="7941" width="15.625" style="2" customWidth="1"/>
    <col min="7942" max="7942" width="16.875" style="2" customWidth="1"/>
    <col min="7943" max="7943" width="15.625" style="2" customWidth="1"/>
    <col min="7944" max="7944" width="10.625" style="2" customWidth="1"/>
    <col min="7945" max="7945" width="7.125" style="2" bestFit="1" customWidth="1"/>
    <col min="7946" max="7946" width="6.625" style="2" customWidth="1"/>
    <col min="7947" max="7947" width="8.625" style="2" bestFit="1" customWidth="1"/>
    <col min="7948" max="7948" width="6.625" style="2" customWidth="1"/>
    <col min="7949" max="7949" width="2.25" style="2" customWidth="1"/>
    <col min="7950" max="7950" width="4.5" style="2" bestFit="1" customWidth="1"/>
    <col min="7951" max="7951" width="3.375" style="2" bestFit="1" customWidth="1"/>
    <col min="7952" max="7952" width="26.625" style="2" customWidth="1"/>
    <col min="7953" max="7954" width="15.625" style="2" customWidth="1"/>
    <col min="7955" max="7955" width="16.875" style="2" customWidth="1"/>
    <col min="7956" max="7956" width="15.625" style="2" customWidth="1"/>
    <col min="7957" max="7957" width="10.625" style="2" customWidth="1"/>
    <col min="7958" max="7958" width="7.125" style="2" customWidth="1"/>
    <col min="7959" max="7959" width="6.625" style="2" customWidth="1"/>
    <col min="7960" max="7960" width="7.125" style="2" bestFit="1" customWidth="1"/>
    <col min="7961" max="7961" width="6.625" style="2" customWidth="1"/>
    <col min="7962" max="8192" width="9" style="2"/>
    <col min="8193" max="8193" width="4.5" style="2" bestFit="1" customWidth="1"/>
    <col min="8194" max="8194" width="3.375" style="2" bestFit="1" customWidth="1"/>
    <col min="8195" max="8195" width="26.625" style="2" customWidth="1"/>
    <col min="8196" max="8197" width="15.625" style="2" customWidth="1"/>
    <col min="8198" max="8198" width="16.875" style="2" customWidth="1"/>
    <col min="8199" max="8199" width="15.625" style="2" customWidth="1"/>
    <col min="8200" max="8200" width="10.625" style="2" customWidth="1"/>
    <col min="8201" max="8201" width="7.125" style="2" bestFit="1" customWidth="1"/>
    <col min="8202" max="8202" width="6.625" style="2" customWidth="1"/>
    <col min="8203" max="8203" width="8.625" style="2" bestFit="1" customWidth="1"/>
    <col min="8204" max="8204" width="6.625" style="2" customWidth="1"/>
    <col min="8205" max="8205" width="2.25" style="2" customWidth="1"/>
    <col min="8206" max="8206" width="4.5" style="2" bestFit="1" customWidth="1"/>
    <col min="8207" max="8207" width="3.375" style="2" bestFit="1" customWidth="1"/>
    <col min="8208" max="8208" width="26.625" style="2" customWidth="1"/>
    <col min="8209" max="8210" width="15.625" style="2" customWidth="1"/>
    <col min="8211" max="8211" width="16.875" style="2" customWidth="1"/>
    <col min="8212" max="8212" width="15.625" style="2" customWidth="1"/>
    <col min="8213" max="8213" width="10.625" style="2" customWidth="1"/>
    <col min="8214" max="8214" width="7.125" style="2" customWidth="1"/>
    <col min="8215" max="8215" width="6.625" style="2" customWidth="1"/>
    <col min="8216" max="8216" width="7.125" style="2" bestFit="1" customWidth="1"/>
    <col min="8217" max="8217" width="6.625" style="2" customWidth="1"/>
    <col min="8218" max="8448" width="9" style="2"/>
    <col min="8449" max="8449" width="4.5" style="2" bestFit="1" customWidth="1"/>
    <col min="8450" max="8450" width="3.375" style="2" bestFit="1" customWidth="1"/>
    <col min="8451" max="8451" width="26.625" style="2" customWidth="1"/>
    <col min="8452" max="8453" width="15.625" style="2" customWidth="1"/>
    <col min="8454" max="8454" width="16.875" style="2" customWidth="1"/>
    <col min="8455" max="8455" width="15.625" style="2" customWidth="1"/>
    <col min="8456" max="8456" width="10.625" style="2" customWidth="1"/>
    <col min="8457" max="8457" width="7.125" style="2" bestFit="1" customWidth="1"/>
    <col min="8458" max="8458" width="6.625" style="2" customWidth="1"/>
    <col min="8459" max="8459" width="8.625" style="2" bestFit="1" customWidth="1"/>
    <col min="8460" max="8460" width="6.625" style="2" customWidth="1"/>
    <col min="8461" max="8461" width="2.25" style="2" customWidth="1"/>
    <col min="8462" max="8462" width="4.5" style="2" bestFit="1" customWidth="1"/>
    <col min="8463" max="8463" width="3.375" style="2" bestFit="1" customWidth="1"/>
    <col min="8464" max="8464" width="26.625" style="2" customWidth="1"/>
    <col min="8465" max="8466" width="15.625" style="2" customWidth="1"/>
    <col min="8467" max="8467" width="16.875" style="2" customWidth="1"/>
    <col min="8468" max="8468" width="15.625" style="2" customWidth="1"/>
    <col min="8469" max="8469" width="10.625" style="2" customWidth="1"/>
    <col min="8470" max="8470" width="7.125" style="2" customWidth="1"/>
    <col min="8471" max="8471" width="6.625" style="2" customWidth="1"/>
    <col min="8472" max="8472" width="7.125" style="2" bestFit="1" customWidth="1"/>
    <col min="8473" max="8473" width="6.625" style="2" customWidth="1"/>
    <col min="8474" max="8704" width="9" style="2"/>
    <col min="8705" max="8705" width="4.5" style="2" bestFit="1" customWidth="1"/>
    <col min="8706" max="8706" width="3.375" style="2" bestFit="1" customWidth="1"/>
    <col min="8707" max="8707" width="26.625" style="2" customWidth="1"/>
    <col min="8708" max="8709" width="15.625" style="2" customWidth="1"/>
    <col min="8710" max="8710" width="16.875" style="2" customWidth="1"/>
    <col min="8711" max="8711" width="15.625" style="2" customWidth="1"/>
    <col min="8712" max="8712" width="10.625" style="2" customWidth="1"/>
    <col min="8713" max="8713" width="7.125" style="2" bestFit="1" customWidth="1"/>
    <col min="8714" max="8714" width="6.625" style="2" customWidth="1"/>
    <col min="8715" max="8715" width="8.625" style="2" bestFit="1" customWidth="1"/>
    <col min="8716" max="8716" width="6.625" style="2" customWidth="1"/>
    <col min="8717" max="8717" width="2.25" style="2" customWidth="1"/>
    <col min="8718" max="8718" width="4.5" style="2" bestFit="1" customWidth="1"/>
    <col min="8719" max="8719" width="3.375" style="2" bestFit="1" customWidth="1"/>
    <col min="8720" max="8720" width="26.625" style="2" customWidth="1"/>
    <col min="8721" max="8722" width="15.625" style="2" customWidth="1"/>
    <col min="8723" max="8723" width="16.875" style="2" customWidth="1"/>
    <col min="8724" max="8724" width="15.625" style="2" customWidth="1"/>
    <col min="8725" max="8725" width="10.625" style="2" customWidth="1"/>
    <col min="8726" max="8726" width="7.125" style="2" customWidth="1"/>
    <col min="8727" max="8727" width="6.625" style="2" customWidth="1"/>
    <col min="8728" max="8728" width="7.125" style="2" bestFit="1" customWidth="1"/>
    <col min="8729" max="8729" width="6.625" style="2" customWidth="1"/>
    <col min="8730" max="8960" width="9" style="2"/>
    <col min="8961" max="8961" width="4.5" style="2" bestFit="1" customWidth="1"/>
    <col min="8962" max="8962" width="3.375" style="2" bestFit="1" customWidth="1"/>
    <col min="8963" max="8963" width="26.625" style="2" customWidth="1"/>
    <col min="8964" max="8965" width="15.625" style="2" customWidth="1"/>
    <col min="8966" max="8966" width="16.875" style="2" customWidth="1"/>
    <col min="8967" max="8967" width="15.625" style="2" customWidth="1"/>
    <col min="8968" max="8968" width="10.625" style="2" customWidth="1"/>
    <col min="8969" max="8969" width="7.125" style="2" bestFit="1" customWidth="1"/>
    <col min="8970" max="8970" width="6.625" style="2" customWidth="1"/>
    <col min="8971" max="8971" width="8.625" style="2" bestFit="1" customWidth="1"/>
    <col min="8972" max="8972" width="6.625" style="2" customWidth="1"/>
    <col min="8973" max="8973" width="2.25" style="2" customWidth="1"/>
    <col min="8974" max="8974" width="4.5" style="2" bestFit="1" customWidth="1"/>
    <col min="8975" max="8975" width="3.375" style="2" bestFit="1" customWidth="1"/>
    <col min="8976" max="8976" width="26.625" style="2" customWidth="1"/>
    <col min="8977" max="8978" width="15.625" style="2" customWidth="1"/>
    <col min="8979" max="8979" width="16.875" style="2" customWidth="1"/>
    <col min="8980" max="8980" width="15.625" style="2" customWidth="1"/>
    <col min="8981" max="8981" width="10.625" style="2" customWidth="1"/>
    <col min="8982" max="8982" width="7.125" style="2" customWidth="1"/>
    <col min="8983" max="8983" width="6.625" style="2" customWidth="1"/>
    <col min="8984" max="8984" width="7.125" style="2" bestFit="1" customWidth="1"/>
    <col min="8985" max="8985" width="6.625" style="2" customWidth="1"/>
    <col min="8986" max="9216" width="9" style="2"/>
    <col min="9217" max="9217" width="4.5" style="2" bestFit="1" customWidth="1"/>
    <col min="9218" max="9218" width="3.375" style="2" bestFit="1" customWidth="1"/>
    <col min="9219" max="9219" width="26.625" style="2" customWidth="1"/>
    <col min="9220" max="9221" width="15.625" style="2" customWidth="1"/>
    <col min="9222" max="9222" width="16.875" style="2" customWidth="1"/>
    <col min="9223" max="9223" width="15.625" style="2" customWidth="1"/>
    <col min="9224" max="9224" width="10.625" style="2" customWidth="1"/>
    <col min="9225" max="9225" width="7.125" style="2" bestFit="1" customWidth="1"/>
    <col min="9226" max="9226" width="6.625" style="2" customWidth="1"/>
    <col min="9227" max="9227" width="8.625" style="2" bestFit="1" customWidth="1"/>
    <col min="9228" max="9228" width="6.625" style="2" customWidth="1"/>
    <col min="9229" max="9229" width="2.25" style="2" customWidth="1"/>
    <col min="9230" max="9230" width="4.5" style="2" bestFit="1" customWidth="1"/>
    <col min="9231" max="9231" width="3.375" style="2" bestFit="1" customWidth="1"/>
    <col min="9232" max="9232" width="26.625" style="2" customWidth="1"/>
    <col min="9233" max="9234" width="15.625" style="2" customWidth="1"/>
    <col min="9235" max="9235" width="16.875" style="2" customWidth="1"/>
    <col min="9236" max="9236" width="15.625" style="2" customWidth="1"/>
    <col min="9237" max="9237" width="10.625" style="2" customWidth="1"/>
    <col min="9238" max="9238" width="7.125" style="2" customWidth="1"/>
    <col min="9239" max="9239" width="6.625" style="2" customWidth="1"/>
    <col min="9240" max="9240" width="7.125" style="2" bestFit="1" customWidth="1"/>
    <col min="9241" max="9241" width="6.625" style="2" customWidth="1"/>
    <col min="9242" max="9472" width="9" style="2"/>
    <col min="9473" max="9473" width="4.5" style="2" bestFit="1" customWidth="1"/>
    <col min="9474" max="9474" width="3.375" style="2" bestFit="1" customWidth="1"/>
    <col min="9475" max="9475" width="26.625" style="2" customWidth="1"/>
    <col min="9476" max="9477" width="15.625" style="2" customWidth="1"/>
    <col min="9478" max="9478" width="16.875" style="2" customWidth="1"/>
    <col min="9479" max="9479" width="15.625" style="2" customWidth="1"/>
    <col min="9480" max="9480" width="10.625" style="2" customWidth="1"/>
    <col min="9481" max="9481" width="7.125" style="2" bestFit="1" customWidth="1"/>
    <col min="9482" max="9482" width="6.625" style="2" customWidth="1"/>
    <col min="9483" max="9483" width="8.625" style="2" bestFit="1" customWidth="1"/>
    <col min="9484" max="9484" width="6.625" style="2" customWidth="1"/>
    <col min="9485" max="9485" width="2.25" style="2" customWidth="1"/>
    <col min="9486" max="9486" width="4.5" style="2" bestFit="1" customWidth="1"/>
    <col min="9487" max="9487" width="3.375" style="2" bestFit="1" customWidth="1"/>
    <col min="9488" max="9488" width="26.625" style="2" customWidth="1"/>
    <col min="9489" max="9490" width="15.625" style="2" customWidth="1"/>
    <col min="9491" max="9491" width="16.875" style="2" customWidth="1"/>
    <col min="9492" max="9492" width="15.625" style="2" customWidth="1"/>
    <col min="9493" max="9493" width="10.625" style="2" customWidth="1"/>
    <col min="9494" max="9494" width="7.125" style="2" customWidth="1"/>
    <col min="9495" max="9495" width="6.625" style="2" customWidth="1"/>
    <col min="9496" max="9496" width="7.125" style="2" bestFit="1" customWidth="1"/>
    <col min="9497" max="9497" width="6.625" style="2" customWidth="1"/>
    <col min="9498" max="9728" width="9" style="2"/>
    <col min="9729" max="9729" width="4.5" style="2" bestFit="1" customWidth="1"/>
    <col min="9730" max="9730" width="3.375" style="2" bestFit="1" customWidth="1"/>
    <col min="9731" max="9731" width="26.625" style="2" customWidth="1"/>
    <col min="9732" max="9733" width="15.625" style="2" customWidth="1"/>
    <col min="9734" max="9734" width="16.875" style="2" customWidth="1"/>
    <col min="9735" max="9735" width="15.625" style="2" customWidth="1"/>
    <col min="9736" max="9736" width="10.625" style="2" customWidth="1"/>
    <col min="9737" max="9737" width="7.125" style="2" bestFit="1" customWidth="1"/>
    <col min="9738" max="9738" width="6.625" style="2" customWidth="1"/>
    <col min="9739" max="9739" width="8.625" style="2" bestFit="1" customWidth="1"/>
    <col min="9740" max="9740" width="6.625" style="2" customWidth="1"/>
    <col min="9741" max="9741" width="2.25" style="2" customWidth="1"/>
    <col min="9742" max="9742" width="4.5" style="2" bestFit="1" customWidth="1"/>
    <col min="9743" max="9743" width="3.375" style="2" bestFit="1" customWidth="1"/>
    <col min="9744" max="9744" width="26.625" style="2" customWidth="1"/>
    <col min="9745" max="9746" width="15.625" style="2" customWidth="1"/>
    <col min="9747" max="9747" width="16.875" style="2" customWidth="1"/>
    <col min="9748" max="9748" width="15.625" style="2" customWidth="1"/>
    <col min="9749" max="9749" width="10.625" style="2" customWidth="1"/>
    <col min="9750" max="9750" width="7.125" style="2" customWidth="1"/>
    <col min="9751" max="9751" width="6.625" style="2" customWidth="1"/>
    <col min="9752" max="9752" width="7.125" style="2" bestFit="1" customWidth="1"/>
    <col min="9753" max="9753" width="6.625" style="2" customWidth="1"/>
    <col min="9754" max="9984" width="9" style="2"/>
    <col min="9985" max="9985" width="4.5" style="2" bestFit="1" customWidth="1"/>
    <col min="9986" max="9986" width="3.375" style="2" bestFit="1" customWidth="1"/>
    <col min="9987" max="9987" width="26.625" style="2" customWidth="1"/>
    <col min="9988" max="9989" width="15.625" style="2" customWidth="1"/>
    <col min="9990" max="9990" width="16.875" style="2" customWidth="1"/>
    <col min="9991" max="9991" width="15.625" style="2" customWidth="1"/>
    <col min="9992" max="9992" width="10.625" style="2" customWidth="1"/>
    <col min="9993" max="9993" width="7.125" style="2" bestFit="1" customWidth="1"/>
    <col min="9994" max="9994" width="6.625" style="2" customWidth="1"/>
    <col min="9995" max="9995" width="8.625" style="2" bestFit="1" customWidth="1"/>
    <col min="9996" max="9996" width="6.625" style="2" customWidth="1"/>
    <col min="9997" max="9997" width="2.25" style="2" customWidth="1"/>
    <col min="9998" max="9998" width="4.5" style="2" bestFit="1" customWidth="1"/>
    <col min="9999" max="9999" width="3.375" style="2" bestFit="1" customWidth="1"/>
    <col min="10000" max="10000" width="26.625" style="2" customWidth="1"/>
    <col min="10001" max="10002" width="15.625" style="2" customWidth="1"/>
    <col min="10003" max="10003" width="16.875" style="2" customWidth="1"/>
    <col min="10004" max="10004" width="15.625" style="2" customWidth="1"/>
    <col min="10005" max="10005" width="10.625" style="2" customWidth="1"/>
    <col min="10006" max="10006" width="7.125" style="2" customWidth="1"/>
    <col min="10007" max="10007" width="6.625" style="2" customWidth="1"/>
    <col min="10008" max="10008" width="7.125" style="2" bestFit="1" customWidth="1"/>
    <col min="10009" max="10009" width="6.625" style="2" customWidth="1"/>
    <col min="10010" max="10240" width="9" style="2"/>
    <col min="10241" max="10241" width="4.5" style="2" bestFit="1" customWidth="1"/>
    <col min="10242" max="10242" width="3.375" style="2" bestFit="1" customWidth="1"/>
    <col min="10243" max="10243" width="26.625" style="2" customWidth="1"/>
    <col min="10244" max="10245" width="15.625" style="2" customWidth="1"/>
    <col min="10246" max="10246" width="16.875" style="2" customWidth="1"/>
    <col min="10247" max="10247" width="15.625" style="2" customWidth="1"/>
    <col min="10248" max="10248" width="10.625" style="2" customWidth="1"/>
    <col min="10249" max="10249" width="7.125" style="2" bestFit="1" customWidth="1"/>
    <col min="10250" max="10250" width="6.625" style="2" customWidth="1"/>
    <col min="10251" max="10251" width="8.625" style="2" bestFit="1" customWidth="1"/>
    <col min="10252" max="10252" width="6.625" style="2" customWidth="1"/>
    <col min="10253" max="10253" width="2.25" style="2" customWidth="1"/>
    <col min="10254" max="10254" width="4.5" style="2" bestFit="1" customWidth="1"/>
    <col min="10255" max="10255" width="3.375" style="2" bestFit="1" customWidth="1"/>
    <col min="10256" max="10256" width="26.625" style="2" customWidth="1"/>
    <col min="10257" max="10258" width="15.625" style="2" customWidth="1"/>
    <col min="10259" max="10259" width="16.875" style="2" customWidth="1"/>
    <col min="10260" max="10260" width="15.625" style="2" customWidth="1"/>
    <col min="10261" max="10261" width="10.625" style="2" customWidth="1"/>
    <col min="10262" max="10262" width="7.125" style="2" customWidth="1"/>
    <col min="10263" max="10263" width="6.625" style="2" customWidth="1"/>
    <col min="10264" max="10264" width="7.125" style="2" bestFit="1" customWidth="1"/>
    <col min="10265" max="10265" width="6.625" style="2" customWidth="1"/>
    <col min="10266" max="10496" width="9" style="2"/>
    <col min="10497" max="10497" width="4.5" style="2" bestFit="1" customWidth="1"/>
    <col min="10498" max="10498" width="3.375" style="2" bestFit="1" customWidth="1"/>
    <col min="10499" max="10499" width="26.625" style="2" customWidth="1"/>
    <col min="10500" max="10501" width="15.625" style="2" customWidth="1"/>
    <col min="10502" max="10502" width="16.875" style="2" customWidth="1"/>
    <col min="10503" max="10503" width="15.625" style="2" customWidth="1"/>
    <col min="10504" max="10504" width="10.625" style="2" customWidth="1"/>
    <col min="10505" max="10505" width="7.125" style="2" bestFit="1" customWidth="1"/>
    <col min="10506" max="10506" width="6.625" style="2" customWidth="1"/>
    <col min="10507" max="10507" width="8.625" style="2" bestFit="1" customWidth="1"/>
    <col min="10508" max="10508" width="6.625" style="2" customWidth="1"/>
    <col min="10509" max="10509" width="2.25" style="2" customWidth="1"/>
    <col min="10510" max="10510" width="4.5" style="2" bestFit="1" customWidth="1"/>
    <col min="10511" max="10511" width="3.375" style="2" bestFit="1" customWidth="1"/>
    <col min="10512" max="10512" width="26.625" style="2" customWidth="1"/>
    <col min="10513" max="10514" width="15.625" style="2" customWidth="1"/>
    <col min="10515" max="10515" width="16.875" style="2" customWidth="1"/>
    <col min="10516" max="10516" width="15.625" style="2" customWidth="1"/>
    <col min="10517" max="10517" width="10.625" style="2" customWidth="1"/>
    <col min="10518" max="10518" width="7.125" style="2" customWidth="1"/>
    <col min="10519" max="10519" width="6.625" style="2" customWidth="1"/>
    <col min="10520" max="10520" width="7.125" style="2" bestFit="1" customWidth="1"/>
    <col min="10521" max="10521" width="6.625" style="2" customWidth="1"/>
    <col min="10522" max="10752" width="9" style="2"/>
    <col min="10753" max="10753" width="4.5" style="2" bestFit="1" customWidth="1"/>
    <col min="10754" max="10754" width="3.375" style="2" bestFit="1" customWidth="1"/>
    <col min="10755" max="10755" width="26.625" style="2" customWidth="1"/>
    <col min="10756" max="10757" width="15.625" style="2" customWidth="1"/>
    <col min="10758" max="10758" width="16.875" style="2" customWidth="1"/>
    <col min="10759" max="10759" width="15.625" style="2" customWidth="1"/>
    <col min="10760" max="10760" width="10.625" style="2" customWidth="1"/>
    <col min="10761" max="10761" width="7.125" style="2" bestFit="1" customWidth="1"/>
    <col min="10762" max="10762" width="6.625" style="2" customWidth="1"/>
    <col min="10763" max="10763" width="8.625" style="2" bestFit="1" customWidth="1"/>
    <col min="10764" max="10764" width="6.625" style="2" customWidth="1"/>
    <col min="10765" max="10765" width="2.25" style="2" customWidth="1"/>
    <col min="10766" max="10766" width="4.5" style="2" bestFit="1" customWidth="1"/>
    <col min="10767" max="10767" width="3.375" style="2" bestFit="1" customWidth="1"/>
    <col min="10768" max="10768" width="26.625" style="2" customWidth="1"/>
    <col min="10769" max="10770" width="15.625" style="2" customWidth="1"/>
    <col min="10771" max="10771" width="16.875" style="2" customWidth="1"/>
    <col min="10772" max="10772" width="15.625" style="2" customWidth="1"/>
    <col min="10773" max="10773" width="10.625" style="2" customWidth="1"/>
    <col min="10774" max="10774" width="7.125" style="2" customWidth="1"/>
    <col min="10775" max="10775" width="6.625" style="2" customWidth="1"/>
    <col min="10776" max="10776" width="7.125" style="2" bestFit="1" customWidth="1"/>
    <col min="10777" max="10777" width="6.625" style="2" customWidth="1"/>
    <col min="10778" max="11008" width="9" style="2"/>
    <col min="11009" max="11009" width="4.5" style="2" bestFit="1" customWidth="1"/>
    <col min="11010" max="11010" width="3.375" style="2" bestFit="1" customWidth="1"/>
    <col min="11011" max="11011" width="26.625" style="2" customWidth="1"/>
    <col min="11012" max="11013" width="15.625" style="2" customWidth="1"/>
    <col min="11014" max="11014" width="16.875" style="2" customWidth="1"/>
    <col min="11015" max="11015" width="15.625" style="2" customWidth="1"/>
    <col min="11016" max="11016" width="10.625" style="2" customWidth="1"/>
    <col min="11017" max="11017" width="7.125" style="2" bestFit="1" customWidth="1"/>
    <col min="11018" max="11018" width="6.625" style="2" customWidth="1"/>
    <col min="11019" max="11019" width="8.625" style="2" bestFit="1" customWidth="1"/>
    <col min="11020" max="11020" width="6.625" style="2" customWidth="1"/>
    <col min="11021" max="11021" width="2.25" style="2" customWidth="1"/>
    <col min="11022" max="11022" width="4.5" style="2" bestFit="1" customWidth="1"/>
    <col min="11023" max="11023" width="3.375" style="2" bestFit="1" customWidth="1"/>
    <col min="11024" max="11024" width="26.625" style="2" customWidth="1"/>
    <col min="11025" max="11026" width="15.625" style="2" customWidth="1"/>
    <col min="11027" max="11027" width="16.875" style="2" customWidth="1"/>
    <col min="11028" max="11028" width="15.625" style="2" customWidth="1"/>
    <col min="11029" max="11029" width="10.625" style="2" customWidth="1"/>
    <col min="11030" max="11030" width="7.125" style="2" customWidth="1"/>
    <col min="11031" max="11031" width="6.625" style="2" customWidth="1"/>
    <col min="11032" max="11032" width="7.125" style="2" bestFit="1" customWidth="1"/>
    <col min="11033" max="11033" width="6.625" style="2" customWidth="1"/>
    <col min="11034" max="11264" width="9" style="2"/>
    <col min="11265" max="11265" width="4.5" style="2" bestFit="1" customWidth="1"/>
    <col min="11266" max="11266" width="3.375" style="2" bestFit="1" customWidth="1"/>
    <col min="11267" max="11267" width="26.625" style="2" customWidth="1"/>
    <col min="11268" max="11269" width="15.625" style="2" customWidth="1"/>
    <col min="11270" max="11270" width="16.875" style="2" customWidth="1"/>
    <col min="11271" max="11271" width="15.625" style="2" customWidth="1"/>
    <col min="11272" max="11272" width="10.625" style="2" customWidth="1"/>
    <col min="11273" max="11273" width="7.125" style="2" bestFit="1" customWidth="1"/>
    <col min="11274" max="11274" width="6.625" style="2" customWidth="1"/>
    <col min="11275" max="11275" width="8.625" style="2" bestFit="1" customWidth="1"/>
    <col min="11276" max="11276" width="6.625" style="2" customWidth="1"/>
    <col min="11277" max="11277" width="2.25" style="2" customWidth="1"/>
    <col min="11278" max="11278" width="4.5" style="2" bestFit="1" customWidth="1"/>
    <col min="11279" max="11279" width="3.375" style="2" bestFit="1" customWidth="1"/>
    <col min="11280" max="11280" width="26.625" style="2" customWidth="1"/>
    <col min="11281" max="11282" width="15.625" style="2" customWidth="1"/>
    <col min="11283" max="11283" width="16.875" style="2" customWidth="1"/>
    <col min="11284" max="11284" width="15.625" style="2" customWidth="1"/>
    <col min="11285" max="11285" width="10.625" style="2" customWidth="1"/>
    <col min="11286" max="11286" width="7.125" style="2" customWidth="1"/>
    <col min="11287" max="11287" width="6.625" style="2" customWidth="1"/>
    <col min="11288" max="11288" width="7.125" style="2" bestFit="1" customWidth="1"/>
    <col min="11289" max="11289" width="6.625" style="2" customWidth="1"/>
    <col min="11290" max="11520" width="9" style="2"/>
    <col min="11521" max="11521" width="4.5" style="2" bestFit="1" customWidth="1"/>
    <col min="11522" max="11522" width="3.375" style="2" bestFit="1" customWidth="1"/>
    <col min="11523" max="11523" width="26.625" style="2" customWidth="1"/>
    <col min="11524" max="11525" width="15.625" style="2" customWidth="1"/>
    <col min="11526" max="11526" width="16.875" style="2" customWidth="1"/>
    <col min="11527" max="11527" width="15.625" style="2" customWidth="1"/>
    <col min="11528" max="11528" width="10.625" style="2" customWidth="1"/>
    <col min="11529" max="11529" width="7.125" style="2" bestFit="1" customWidth="1"/>
    <col min="11530" max="11530" width="6.625" style="2" customWidth="1"/>
    <col min="11531" max="11531" width="8.625" style="2" bestFit="1" customWidth="1"/>
    <col min="11532" max="11532" width="6.625" style="2" customWidth="1"/>
    <col min="11533" max="11533" width="2.25" style="2" customWidth="1"/>
    <col min="11534" max="11534" width="4.5" style="2" bestFit="1" customWidth="1"/>
    <col min="11535" max="11535" width="3.375" style="2" bestFit="1" customWidth="1"/>
    <col min="11536" max="11536" width="26.625" style="2" customWidth="1"/>
    <col min="11537" max="11538" width="15.625" style="2" customWidth="1"/>
    <col min="11539" max="11539" width="16.875" style="2" customWidth="1"/>
    <col min="11540" max="11540" width="15.625" style="2" customWidth="1"/>
    <col min="11541" max="11541" width="10.625" style="2" customWidth="1"/>
    <col min="11542" max="11542" width="7.125" style="2" customWidth="1"/>
    <col min="11543" max="11543" width="6.625" style="2" customWidth="1"/>
    <col min="11544" max="11544" width="7.125" style="2" bestFit="1" customWidth="1"/>
    <col min="11545" max="11545" width="6.625" style="2" customWidth="1"/>
    <col min="11546" max="11776" width="9" style="2"/>
    <col min="11777" max="11777" width="4.5" style="2" bestFit="1" customWidth="1"/>
    <col min="11778" max="11778" width="3.375" style="2" bestFit="1" customWidth="1"/>
    <col min="11779" max="11779" width="26.625" style="2" customWidth="1"/>
    <col min="11780" max="11781" width="15.625" style="2" customWidth="1"/>
    <col min="11782" max="11782" width="16.875" style="2" customWidth="1"/>
    <col min="11783" max="11783" width="15.625" style="2" customWidth="1"/>
    <col min="11784" max="11784" width="10.625" style="2" customWidth="1"/>
    <col min="11785" max="11785" width="7.125" style="2" bestFit="1" customWidth="1"/>
    <col min="11786" max="11786" width="6.625" style="2" customWidth="1"/>
    <col min="11787" max="11787" width="8.625" style="2" bestFit="1" customWidth="1"/>
    <col min="11788" max="11788" width="6.625" style="2" customWidth="1"/>
    <col min="11789" max="11789" width="2.25" style="2" customWidth="1"/>
    <col min="11790" max="11790" width="4.5" style="2" bestFit="1" customWidth="1"/>
    <col min="11791" max="11791" width="3.375" style="2" bestFit="1" customWidth="1"/>
    <col min="11792" max="11792" width="26.625" style="2" customWidth="1"/>
    <col min="11793" max="11794" width="15.625" style="2" customWidth="1"/>
    <col min="11795" max="11795" width="16.875" style="2" customWidth="1"/>
    <col min="11796" max="11796" width="15.625" style="2" customWidth="1"/>
    <col min="11797" max="11797" width="10.625" style="2" customWidth="1"/>
    <col min="11798" max="11798" width="7.125" style="2" customWidth="1"/>
    <col min="11799" max="11799" width="6.625" style="2" customWidth="1"/>
    <col min="11800" max="11800" width="7.125" style="2" bestFit="1" customWidth="1"/>
    <col min="11801" max="11801" width="6.625" style="2" customWidth="1"/>
    <col min="11802" max="12032" width="9" style="2"/>
    <col min="12033" max="12033" width="4.5" style="2" bestFit="1" customWidth="1"/>
    <col min="12034" max="12034" width="3.375" style="2" bestFit="1" customWidth="1"/>
    <col min="12035" max="12035" width="26.625" style="2" customWidth="1"/>
    <col min="12036" max="12037" width="15.625" style="2" customWidth="1"/>
    <col min="12038" max="12038" width="16.875" style="2" customWidth="1"/>
    <col min="12039" max="12039" width="15.625" style="2" customWidth="1"/>
    <col min="12040" max="12040" width="10.625" style="2" customWidth="1"/>
    <col min="12041" max="12041" width="7.125" style="2" bestFit="1" customWidth="1"/>
    <col min="12042" max="12042" width="6.625" style="2" customWidth="1"/>
    <col min="12043" max="12043" width="8.625" style="2" bestFit="1" customWidth="1"/>
    <col min="12044" max="12044" width="6.625" style="2" customWidth="1"/>
    <col min="12045" max="12045" width="2.25" style="2" customWidth="1"/>
    <col min="12046" max="12046" width="4.5" style="2" bestFit="1" customWidth="1"/>
    <col min="12047" max="12047" width="3.375" style="2" bestFit="1" customWidth="1"/>
    <col min="12048" max="12048" width="26.625" style="2" customWidth="1"/>
    <col min="12049" max="12050" width="15.625" style="2" customWidth="1"/>
    <col min="12051" max="12051" width="16.875" style="2" customWidth="1"/>
    <col min="12052" max="12052" width="15.625" style="2" customWidth="1"/>
    <col min="12053" max="12053" width="10.625" style="2" customWidth="1"/>
    <col min="12054" max="12054" width="7.125" style="2" customWidth="1"/>
    <col min="12055" max="12055" width="6.625" style="2" customWidth="1"/>
    <col min="12056" max="12056" width="7.125" style="2" bestFit="1" customWidth="1"/>
    <col min="12057" max="12057" width="6.625" style="2" customWidth="1"/>
    <col min="12058" max="12288" width="9" style="2"/>
    <col min="12289" max="12289" width="4.5" style="2" bestFit="1" customWidth="1"/>
    <col min="12290" max="12290" width="3.375" style="2" bestFit="1" customWidth="1"/>
    <col min="12291" max="12291" width="26.625" style="2" customWidth="1"/>
    <col min="12292" max="12293" width="15.625" style="2" customWidth="1"/>
    <col min="12294" max="12294" width="16.875" style="2" customWidth="1"/>
    <col min="12295" max="12295" width="15.625" style="2" customWidth="1"/>
    <col min="12296" max="12296" width="10.625" style="2" customWidth="1"/>
    <col min="12297" max="12297" width="7.125" style="2" bestFit="1" customWidth="1"/>
    <col min="12298" max="12298" width="6.625" style="2" customWidth="1"/>
    <col min="12299" max="12299" width="8.625" style="2" bestFit="1" customWidth="1"/>
    <col min="12300" max="12300" width="6.625" style="2" customWidth="1"/>
    <col min="12301" max="12301" width="2.25" style="2" customWidth="1"/>
    <col min="12302" max="12302" width="4.5" style="2" bestFit="1" customWidth="1"/>
    <col min="12303" max="12303" width="3.375" style="2" bestFit="1" customWidth="1"/>
    <col min="12304" max="12304" width="26.625" style="2" customWidth="1"/>
    <col min="12305" max="12306" width="15.625" style="2" customWidth="1"/>
    <col min="12307" max="12307" width="16.875" style="2" customWidth="1"/>
    <col min="12308" max="12308" width="15.625" style="2" customWidth="1"/>
    <col min="12309" max="12309" width="10.625" style="2" customWidth="1"/>
    <col min="12310" max="12310" width="7.125" style="2" customWidth="1"/>
    <col min="12311" max="12311" width="6.625" style="2" customWidth="1"/>
    <col min="12312" max="12312" width="7.125" style="2" bestFit="1" customWidth="1"/>
    <col min="12313" max="12313" width="6.625" style="2" customWidth="1"/>
    <col min="12314" max="12544" width="9" style="2"/>
    <col min="12545" max="12545" width="4.5" style="2" bestFit="1" customWidth="1"/>
    <col min="12546" max="12546" width="3.375" style="2" bestFit="1" customWidth="1"/>
    <col min="12547" max="12547" width="26.625" style="2" customWidth="1"/>
    <col min="12548" max="12549" width="15.625" style="2" customWidth="1"/>
    <col min="12550" max="12550" width="16.875" style="2" customWidth="1"/>
    <col min="12551" max="12551" width="15.625" style="2" customWidth="1"/>
    <col min="12552" max="12552" width="10.625" style="2" customWidth="1"/>
    <col min="12553" max="12553" width="7.125" style="2" bestFit="1" customWidth="1"/>
    <col min="12554" max="12554" width="6.625" style="2" customWidth="1"/>
    <col min="12555" max="12555" width="8.625" style="2" bestFit="1" customWidth="1"/>
    <col min="12556" max="12556" width="6.625" style="2" customWidth="1"/>
    <col min="12557" max="12557" width="2.25" style="2" customWidth="1"/>
    <col min="12558" max="12558" width="4.5" style="2" bestFit="1" customWidth="1"/>
    <col min="12559" max="12559" width="3.375" style="2" bestFit="1" customWidth="1"/>
    <col min="12560" max="12560" width="26.625" style="2" customWidth="1"/>
    <col min="12561" max="12562" width="15.625" style="2" customWidth="1"/>
    <col min="12563" max="12563" width="16.875" style="2" customWidth="1"/>
    <col min="12564" max="12564" width="15.625" style="2" customWidth="1"/>
    <col min="12565" max="12565" width="10.625" style="2" customWidth="1"/>
    <col min="12566" max="12566" width="7.125" style="2" customWidth="1"/>
    <col min="12567" max="12567" width="6.625" style="2" customWidth="1"/>
    <col min="12568" max="12568" width="7.125" style="2" bestFit="1" customWidth="1"/>
    <col min="12569" max="12569" width="6.625" style="2" customWidth="1"/>
    <col min="12570" max="12800" width="9" style="2"/>
    <col min="12801" max="12801" width="4.5" style="2" bestFit="1" customWidth="1"/>
    <col min="12802" max="12802" width="3.375" style="2" bestFit="1" customWidth="1"/>
    <col min="12803" max="12803" width="26.625" style="2" customWidth="1"/>
    <col min="12804" max="12805" width="15.625" style="2" customWidth="1"/>
    <col min="12806" max="12806" width="16.875" style="2" customWidth="1"/>
    <col min="12807" max="12807" width="15.625" style="2" customWidth="1"/>
    <col min="12808" max="12808" width="10.625" style="2" customWidth="1"/>
    <col min="12809" max="12809" width="7.125" style="2" bestFit="1" customWidth="1"/>
    <col min="12810" max="12810" width="6.625" style="2" customWidth="1"/>
    <col min="12811" max="12811" width="8.625" style="2" bestFit="1" customWidth="1"/>
    <col min="12812" max="12812" width="6.625" style="2" customWidth="1"/>
    <col min="12813" max="12813" width="2.25" style="2" customWidth="1"/>
    <col min="12814" max="12814" width="4.5" style="2" bestFit="1" customWidth="1"/>
    <col min="12815" max="12815" width="3.375" style="2" bestFit="1" customWidth="1"/>
    <col min="12816" max="12816" width="26.625" style="2" customWidth="1"/>
    <col min="12817" max="12818" width="15.625" style="2" customWidth="1"/>
    <col min="12819" max="12819" width="16.875" style="2" customWidth="1"/>
    <col min="12820" max="12820" width="15.625" style="2" customWidth="1"/>
    <col min="12821" max="12821" width="10.625" style="2" customWidth="1"/>
    <col min="12822" max="12822" width="7.125" style="2" customWidth="1"/>
    <col min="12823" max="12823" width="6.625" style="2" customWidth="1"/>
    <col min="12824" max="12824" width="7.125" style="2" bestFit="1" customWidth="1"/>
    <col min="12825" max="12825" width="6.625" style="2" customWidth="1"/>
    <col min="12826" max="13056" width="9" style="2"/>
    <col min="13057" max="13057" width="4.5" style="2" bestFit="1" customWidth="1"/>
    <col min="13058" max="13058" width="3.375" style="2" bestFit="1" customWidth="1"/>
    <col min="13059" max="13059" width="26.625" style="2" customWidth="1"/>
    <col min="13060" max="13061" width="15.625" style="2" customWidth="1"/>
    <col min="13062" max="13062" width="16.875" style="2" customWidth="1"/>
    <col min="13063" max="13063" width="15.625" style="2" customWidth="1"/>
    <col min="13064" max="13064" width="10.625" style="2" customWidth="1"/>
    <col min="13065" max="13065" width="7.125" style="2" bestFit="1" customWidth="1"/>
    <col min="13066" max="13066" width="6.625" style="2" customWidth="1"/>
    <col min="13067" max="13067" width="8.625" style="2" bestFit="1" customWidth="1"/>
    <col min="13068" max="13068" width="6.625" style="2" customWidth="1"/>
    <col min="13069" max="13069" width="2.25" style="2" customWidth="1"/>
    <col min="13070" max="13070" width="4.5" style="2" bestFit="1" customWidth="1"/>
    <col min="13071" max="13071" width="3.375" style="2" bestFit="1" customWidth="1"/>
    <col min="13072" max="13072" width="26.625" style="2" customWidth="1"/>
    <col min="13073" max="13074" width="15.625" style="2" customWidth="1"/>
    <col min="13075" max="13075" width="16.875" style="2" customWidth="1"/>
    <col min="13076" max="13076" width="15.625" style="2" customWidth="1"/>
    <col min="13077" max="13077" width="10.625" style="2" customWidth="1"/>
    <col min="13078" max="13078" width="7.125" style="2" customWidth="1"/>
    <col min="13079" max="13079" width="6.625" style="2" customWidth="1"/>
    <col min="13080" max="13080" width="7.125" style="2" bestFit="1" customWidth="1"/>
    <col min="13081" max="13081" width="6.625" style="2" customWidth="1"/>
    <col min="13082" max="13312" width="9" style="2"/>
    <col min="13313" max="13313" width="4.5" style="2" bestFit="1" customWidth="1"/>
    <col min="13314" max="13314" width="3.375" style="2" bestFit="1" customWidth="1"/>
    <col min="13315" max="13315" width="26.625" style="2" customWidth="1"/>
    <col min="13316" max="13317" width="15.625" style="2" customWidth="1"/>
    <col min="13318" max="13318" width="16.875" style="2" customWidth="1"/>
    <col min="13319" max="13319" width="15.625" style="2" customWidth="1"/>
    <col min="13320" max="13320" width="10.625" style="2" customWidth="1"/>
    <col min="13321" max="13321" width="7.125" style="2" bestFit="1" customWidth="1"/>
    <col min="13322" max="13322" width="6.625" style="2" customWidth="1"/>
    <col min="13323" max="13323" width="8.625" style="2" bestFit="1" customWidth="1"/>
    <col min="13324" max="13324" width="6.625" style="2" customWidth="1"/>
    <col min="13325" max="13325" width="2.25" style="2" customWidth="1"/>
    <col min="13326" max="13326" width="4.5" style="2" bestFit="1" customWidth="1"/>
    <col min="13327" max="13327" width="3.375" style="2" bestFit="1" customWidth="1"/>
    <col min="13328" max="13328" width="26.625" style="2" customWidth="1"/>
    <col min="13329" max="13330" width="15.625" style="2" customWidth="1"/>
    <col min="13331" max="13331" width="16.875" style="2" customWidth="1"/>
    <col min="13332" max="13332" width="15.625" style="2" customWidth="1"/>
    <col min="13333" max="13333" width="10.625" style="2" customWidth="1"/>
    <col min="13334" max="13334" width="7.125" style="2" customWidth="1"/>
    <col min="13335" max="13335" width="6.625" style="2" customWidth="1"/>
    <col min="13336" max="13336" width="7.125" style="2" bestFit="1" customWidth="1"/>
    <col min="13337" max="13337" width="6.625" style="2" customWidth="1"/>
    <col min="13338" max="13568" width="9" style="2"/>
    <col min="13569" max="13569" width="4.5" style="2" bestFit="1" customWidth="1"/>
    <col min="13570" max="13570" width="3.375" style="2" bestFit="1" customWidth="1"/>
    <col min="13571" max="13571" width="26.625" style="2" customWidth="1"/>
    <col min="13572" max="13573" width="15.625" style="2" customWidth="1"/>
    <col min="13574" max="13574" width="16.875" style="2" customWidth="1"/>
    <col min="13575" max="13575" width="15.625" style="2" customWidth="1"/>
    <col min="13576" max="13576" width="10.625" style="2" customWidth="1"/>
    <col min="13577" max="13577" width="7.125" style="2" bestFit="1" customWidth="1"/>
    <col min="13578" max="13578" width="6.625" style="2" customWidth="1"/>
    <col min="13579" max="13579" width="8.625" style="2" bestFit="1" customWidth="1"/>
    <col min="13580" max="13580" width="6.625" style="2" customWidth="1"/>
    <col min="13581" max="13581" width="2.25" style="2" customWidth="1"/>
    <col min="13582" max="13582" width="4.5" style="2" bestFit="1" customWidth="1"/>
    <col min="13583" max="13583" width="3.375" style="2" bestFit="1" customWidth="1"/>
    <col min="13584" max="13584" width="26.625" style="2" customWidth="1"/>
    <col min="13585" max="13586" width="15.625" style="2" customWidth="1"/>
    <col min="13587" max="13587" width="16.875" style="2" customWidth="1"/>
    <col min="13588" max="13588" width="15.625" style="2" customWidth="1"/>
    <col min="13589" max="13589" width="10.625" style="2" customWidth="1"/>
    <col min="13590" max="13590" width="7.125" style="2" customWidth="1"/>
    <col min="13591" max="13591" width="6.625" style="2" customWidth="1"/>
    <col min="13592" max="13592" width="7.125" style="2" bestFit="1" customWidth="1"/>
    <col min="13593" max="13593" width="6.625" style="2" customWidth="1"/>
    <col min="13594" max="13824" width="9" style="2"/>
    <col min="13825" max="13825" width="4.5" style="2" bestFit="1" customWidth="1"/>
    <col min="13826" max="13826" width="3.375" style="2" bestFit="1" customWidth="1"/>
    <col min="13827" max="13827" width="26.625" style="2" customWidth="1"/>
    <col min="13828" max="13829" width="15.625" style="2" customWidth="1"/>
    <col min="13830" max="13830" width="16.875" style="2" customWidth="1"/>
    <col min="13831" max="13831" width="15.625" style="2" customWidth="1"/>
    <col min="13832" max="13832" width="10.625" style="2" customWidth="1"/>
    <col min="13833" max="13833" width="7.125" style="2" bestFit="1" customWidth="1"/>
    <col min="13834" max="13834" width="6.625" style="2" customWidth="1"/>
    <col min="13835" max="13835" width="8.625" style="2" bestFit="1" customWidth="1"/>
    <col min="13836" max="13836" width="6.625" style="2" customWidth="1"/>
    <col min="13837" max="13837" width="2.25" style="2" customWidth="1"/>
    <col min="13838" max="13838" width="4.5" style="2" bestFit="1" customWidth="1"/>
    <col min="13839" max="13839" width="3.375" style="2" bestFit="1" customWidth="1"/>
    <col min="13840" max="13840" width="26.625" style="2" customWidth="1"/>
    <col min="13841" max="13842" width="15.625" style="2" customWidth="1"/>
    <col min="13843" max="13843" width="16.875" style="2" customWidth="1"/>
    <col min="13844" max="13844" width="15.625" style="2" customWidth="1"/>
    <col min="13845" max="13845" width="10.625" style="2" customWidth="1"/>
    <col min="13846" max="13846" width="7.125" style="2" customWidth="1"/>
    <col min="13847" max="13847" width="6.625" style="2" customWidth="1"/>
    <col min="13848" max="13848" width="7.125" style="2" bestFit="1" customWidth="1"/>
    <col min="13849" max="13849" width="6.625" style="2" customWidth="1"/>
    <col min="13850" max="14080" width="9" style="2"/>
    <col min="14081" max="14081" width="4.5" style="2" bestFit="1" customWidth="1"/>
    <col min="14082" max="14082" width="3.375" style="2" bestFit="1" customWidth="1"/>
    <col min="14083" max="14083" width="26.625" style="2" customWidth="1"/>
    <col min="14084" max="14085" width="15.625" style="2" customWidth="1"/>
    <col min="14086" max="14086" width="16.875" style="2" customWidth="1"/>
    <col min="14087" max="14087" width="15.625" style="2" customWidth="1"/>
    <col min="14088" max="14088" width="10.625" style="2" customWidth="1"/>
    <col min="14089" max="14089" width="7.125" style="2" bestFit="1" customWidth="1"/>
    <col min="14090" max="14090" width="6.625" style="2" customWidth="1"/>
    <col min="14091" max="14091" width="8.625" style="2" bestFit="1" customWidth="1"/>
    <col min="14092" max="14092" width="6.625" style="2" customWidth="1"/>
    <col min="14093" max="14093" width="2.25" style="2" customWidth="1"/>
    <col min="14094" max="14094" width="4.5" style="2" bestFit="1" customWidth="1"/>
    <col min="14095" max="14095" width="3.375" style="2" bestFit="1" customWidth="1"/>
    <col min="14096" max="14096" width="26.625" style="2" customWidth="1"/>
    <col min="14097" max="14098" width="15.625" style="2" customWidth="1"/>
    <col min="14099" max="14099" width="16.875" style="2" customWidth="1"/>
    <col min="14100" max="14100" width="15.625" style="2" customWidth="1"/>
    <col min="14101" max="14101" width="10.625" style="2" customWidth="1"/>
    <col min="14102" max="14102" width="7.125" style="2" customWidth="1"/>
    <col min="14103" max="14103" width="6.625" style="2" customWidth="1"/>
    <col min="14104" max="14104" width="7.125" style="2" bestFit="1" customWidth="1"/>
    <col min="14105" max="14105" width="6.625" style="2" customWidth="1"/>
    <col min="14106" max="14336" width="9" style="2"/>
    <col min="14337" max="14337" width="4.5" style="2" bestFit="1" customWidth="1"/>
    <col min="14338" max="14338" width="3.375" style="2" bestFit="1" customWidth="1"/>
    <col min="14339" max="14339" width="26.625" style="2" customWidth="1"/>
    <col min="14340" max="14341" width="15.625" style="2" customWidth="1"/>
    <col min="14342" max="14342" width="16.875" style="2" customWidth="1"/>
    <col min="14343" max="14343" width="15.625" style="2" customWidth="1"/>
    <col min="14344" max="14344" width="10.625" style="2" customWidth="1"/>
    <col min="14345" max="14345" width="7.125" style="2" bestFit="1" customWidth="1"/>
    <col min="14346" max="14346" width="6.625" style="2" customWidth="1"/>
    <col min="14347" max="14347" width="8.625" style="2" bestFit="1" customWidth="1"/>
    <col min="14348" max="14348" width="6.625" style="2" customWidth="1"/>
    <col min="14349" max="14349" width="2.25" style="2" customWidth="1"/>
    <col min="14350" max="14350" width="4.5" style="2" bestFit="1" customWidth="1"/>
    <col min="14351" max="14351" width="3.375" style="2" bestFit="1" customWidth="1"/>
    <col min="14352" max="14352" width="26.625" style="2" customWidth="1"/>
    <col min="14353" max="14354" width="15.625" style="2" customWidth="1"/>
    <col min="14355" max="14355" width="16.875" style="2" customWidth="1"/>
    <col min="14356" max="14356" width="15.625" style="2" customWidth="1"/>
    <col min="14357" max="14357" width="10.625" style="2" customWidth="1"/>
    <col min="14358" max="14358" width="7.125" style="2" customWidth="1"/>
    <col min="14359" max="14359" width="6.625" style="2" customWidth="1"/>
    <col min="14360" max="14360" width="7.125" style="2" bestFit="1" customWidth="1"/>
    <col min="14361" max="14361" width="6.625" style="2" customWidth="1"/>
    <col min="14362" max="14592" width="9" style="2"/>
    <col min="14593" max="14593" width="4.5" style="2" bestFit="1" customWidth="1"/>
    <col min="14594" max="14594" width="3.375" style="2" bestFit="1" customWidth="1"/>
    <col min="14595" max="14595" width="26.625" style="2" customWidth="1"/>
    <col min="14596" max="14597" width="15.625" style="2" customWidth="1"/>
    <col min="14598" max="14598" width="16.875" style="2" customWidth="1"/>
    <col min="14599" max="14599" width="15.625" style="2" customWidth="1"/>
    <col min="14600" max="14600" width="10.625" style="2" customWidth="1"/>
    <col min="14601" max="14601" width="7.125" style="2" bestFit="1" customWidth="1"/>
    <col min="14602" max="14602" width="6.625" style="2" customWidth="1"/>
    <col min="14603" max="14603" width="8.625" style="2" bestFit="1" customWidth="1"/>
    <col min="14604" max="14604" width="6.625" style="2" customWidth="1"/>
    <col min="14605" max="14605" width="2.25" style="2" customWidth="1"/>
    <col min="14606" max="14606" width="4.5" style="2" bestFit="1" customWidth="1"/>
    <col min="14607" max="14607" width="3.375" style="2" bestFit="1" customWidth="1"/>
    <col min="14608" max="14608" width="26.625" style="2" customWidth="1"/>
    <col min="14609" max="14610" width="15.625" style="2" customWidth="1"/>
    <col min="14611" max="14611" width="16.875" style="2" customWidth="1"/>
    <col min="14612" max="14612" width="15.625" style="2" customWidth="1"/>
    <col min="14613" max="14613" width="10.625" style="2" customWidth="1"/>
    <col min="14614" max="14614" width="7.125" style="2" customWidth="1"/>
    <col min="14615" max="14615" width="6.625" style="2" customWidth="1"/>
    <col min="14616" max="14616" width="7.125" style="2" bestFit="1" customWidth="1"/>
    <col min="14617" max="14617" width="6.625" style="2" customWidth="1"/>
    <col min="14618" max="14848" width="9" style="2"/>
    <col min="14849" max="14849" width="4.5" style="2" bestFit="1" customWidth="1"/>
    <col min="14850" max="14850" width="3.375" style="2" bestFit="1" customWidth="1"/>
    <col min="14851" max="14851" width="26.625" style="2" customWidth="1"/>
    <col min="14852" max="14853" width="15.625" style="2" customWidth="1"/>
    <col min="14854" max="14854" width="16.875" style="2" customWidth="1"/>
    <col min="14855" max="14855" width="15.625" style="2" customWidth="1"/>
    <col min="14856" max="14856" width="10.625" style="2" customWidth="1"/>
    <col min="14857" max="14857" width="7.125" style="2" bestFit="1" customWidth="1"/>
    <col min="14858" max="14858" width="6.625" style="2" customWidth="1"/>
    <col min="14859" max="14859" width="8.625" style="2" bestFit="1" customWidth="1"/>
    <col min="14860" max="14860" width="6.625" style="2" customWidth="1"/>
    <col min="14861" max="14861" width="2.25" style="2" customWidth="1"/>
    <col min="14862" max="14862" width="4.5" style="2" bestFit="1" customWidth="1"/>
    <col min="14863" max="14863" width="3.375" style="2" bestFit="1" customWidth="1"/>
    <col min="14864" max="14864" width="26.625" style="2" customWidth="1"/>
    <col min="14865" max="14866" width="15.625" style="2" customWidth="1"/>
    <col min="14867" max="14867" width="16.875" style="2" customWidth="1"/>
    <col min="14868" max="14868" width="15.625" style="2" customWidth="1"/>
    <col min="14869" max="14869" width="10.625" style="2" customWidth="1"/>
    <col min="14870" max="14870" width="7.125" style="2" customWidth="1"/>
    <col min="14871" max="14871" width="6.625" style="2" customWidth="1"/>
    <col min="14872" max="14872" width="7.125" style="2" bestFit="1" customWidth="1"/>
    <col min="14873" max="14873" width="6.625" style="2" customWidth="1"/>
    <col min="14874" max="15104" width="9" style="2"/>
    <col min="15105" max="15105" width="4.5" style="2" bestFit="1" customWidth="1"/>
    <col min="15106" max="15106" width="3.375" style="2" bestFit="1" customWidth="1"/>
    <col min="15107" max="15107" width="26.625" style="2" customWidth="1"/>
    <col min="15108" max="15109" width="15.625" style="2" customWidth="1"/>
    <col min="15110" max="15110" width="16.875" style="2" customWidth="1"/>
    <col min="15111" max="15111" width="15.625" style="2" customWidth="1"/>
    <col min="15112" max="15112" width="10.625" style="2" customWidth="1"/>
    <col min="15113" max="15113" width="7.125" style="2" bestFit="1" customWidth="1"/>
    <col min="15114" max="15114" width="6.625" style="2" customWidth="1"/>
    <col min="15115" max="15115" width="8.625" style="2" bestFit="1" customWidth="1"/>
    <col min="15116" max="15116" width="6.625" style="2" customWidth="1"/>
    <col min="15117" max="15117" width="2.25" style="2" customWidth="1"/>
    <col min="15118" max="15118" width="4.5" style="2" bestFit="1" customWidth="1"/>
    <col min="15119" max="15119" width="3.375" style="2" bestFit="1" customWidth="1"/>
    <col min="15120" max="15120" width="26.625" style="2" customWidth="1"/>
    <col min="15121" max="15122" width="15.625" style="2" customWidth="1"/>
    <col min="15123" max="15123" width="16.875" style="2" customWidth="1"/>
    <col min="15124" max="15124" width="15.625" style="2" customWidth="1"/>
    <col min="15125" max="15125" width="10.625" style="2" customWidth="1"/>
    <col min="15126" max="15126" width="7.125" style="2" customWidth="1"/>
    <col min="15127" max="15127" width="6.625" style="2" customWidth="1"/>
    <col min="15128" max="15128" width="7.125" style="2" bestFit="1" customWidth="1"/>
    <col min="15129" max="15129" width="6.625" style="2" customWidth="1"/>
    <col min="15130" max="15360" width="9" style="2"/>
    <col min="15361" max="15361" width="4.5" style="2" bestFit="1" customWidth="1"/>
    <col min="15362" max="15362" width="3.375" style="2" bestFit="1" customWidth="1"/>
    <col min="15363" max="15363" width="26.625" style="2" customWidth="1"/>
    <col min="15364" max="15365" width="15.625" style="2" customWidth="1"/>
    <col min="15366" max="15366" width="16.875" style="2" customWidth="1"/>
    <col min="15367" max="15367" width="15.625" style="2" customWidth="1"/>
    <col min="15368" max="15368" width="10.625" style="2" customWidth="1"/>
    <col min="15369" max="15369" width="7.125" style="2" bestFit="1" customWidth="1"/>
    <col min="15370" max="15370" width="6.625" style="2" customWidth="1"/>
    <col min="15371" max="15371" width="8.625" style="2" bestFit="1" customWidth="1"/>
    <col min="15372" max="15372" width="6.625" style="2" customWidth="1"/>
    <col min="15373" max="15373" width="2.25" style="2" customWidth="1"/>
    <col min="15374" max="15374" width="4.5" style="2" bestFit="1" customWidth="1"/>
    <col min="15375" max="15375" width="3.375" style="2" bestFit="1" customWidth="1"/>
    <col min="15376" max="15376" width="26.625" style="2" customWidth="1"/>
    <col min="15377" max="15378" width="15.625" style="2" customWidth="1"/>
    <col min="15379" max="15379" width="16.875" style="2" customWidth="1"/>
    <col min="15380" max="15380" width="15.625" style="2" customWidth="1"/>
    <col min="15381" max="15381" width="10.625" style="2" customWidth="1"/>
    <col min="15382" max="15382" width="7.125" style="2" customWidth="1"/>
    <col min="15383" max="15383" width="6.625" style="2" customWidth="1"/>
    <col min="15384" max="15384" width="7.125" style="2" bestFit="1" customWidth="1"/>
    <col min="15385" max="15385" width="6.625" style="2" customWidth="1"/>
    <col min="15386" max="15616" width="9" style="2"/>
    <col min="15617" max="15617" width="4.5" style="2" bestFit="1" customWidth="1"/>
    <col min="15618" max="15618" width="3.375" style="2" bestFit="1" customWidth="1"/>
    <col min="15619" max="15619" width="26.625" style="2" customWidth="1"/>
    <col min="15620" max="15621" width="15.625" style="2" customWidth="1"/>
    <col min="15622" max="15622" width="16.875" style="2" customWidth="1"/>
    <col min="15623" max="15623" width="15.625" style="2" customWidth="1"/>
    <col min="15624" max="15624" width="10.625" style="2" customWidth="1"/>
    <col min="15625" max="15625" width="7.125" style="2" bestFit="1" customWidth="1"/>
    <col min="15626" max="15626" width="6.625" style="2" customWidth="1"/>
    <col min="15627" max="15627" width="8.625" style="2" bestFit="1" customWidth="1"/>
    <col min="15628" max="15628" width="6.625" style="2" customWidth="1"/>
    <col min="15629" max="15629" width="2.25" style="2" customWidth="1"/>
    <col min="15630" max="15630" width="4.5" style="2" bestFit="1" customWidth="1"/>
    <col min="15631" max="15631" width="3.375" style="2" bestFit="1" customWidth="1"/>
    <col min="15632" max="15632" width="26.625" style="2" customWidth="1"/>
    <col min="15633" max="15634" width="15.625" style="2" customWidth="1"/>
    <col min="15635" max="15635" width="16.875" style="2" customWidth="1"/>
    <col min="15636" max="15636" width="15.625" style="2" customWidth="1"/>
    <col min="15637" max="15637" width="10.625" style="2" customWidth="1"/>
    <col min="15638" max="15638" width="7.125" style="2" customWidth="1"/>
    <col min="15639" max="15639" width="6.625" style="2" customWidth="1"/>
    <col min="15640" max="15640" width="7.125" style="2" bestFit="1" customWidth="1"/>
    <col min="15641" max="15641" width="6.625" style="2" customWidth="1"/>
    <col min="15642" max="15872" width="9" style="2"/>
    <col min="15873" max="15873" width="4.5" style="2" bestFit="1" customWidth="1"/>
    <col min="15874" max="15874" width="3.375" style="2" bestFit="1" customWidth="1"/>
    <col min="15875" max="15875" width="26.625" style="2" customWidth="1"/>
    <col min="15876" max="15877" width="15.625" style="2" customWidth="1"/>
    <col min="15878" max="15878" width="16.875" style="2" customWidth="1"/>
    <col min="15879" max="15879" width="15.625" style="2" customWidth="1"/>
    <col min="15880" max="15880" width="10.625" style="2" customWidth="1"/>
    <col min="15881" max="15881" width="7.125" style="2" bestFit="1" customWidth="1"/>
    <col min="15882" max="15882" width="6.625" style="2" customWidth="1"/>
    <col min="15883" max="15883" width="8.625" style="2" bestFit="1" customWidth="1"/>
    <col min="15884" max="15884" width="6.625" style="2" customWidth="1"/>
    <col min="15885" max="15885" width="2.25" style="2" customWidth="1"/>
    <col min="15886" max="15886" width="4.5" style="2" bestFit="1" customWidth="1"/>
    <col min="15887" max="15887" width="3.375" style="2" bestFit="1" customWidth="1"/>
    <col min="15888" max="15888" width="26.625" style="2" customWidth="1"/>
    <col min="15889" max="15890" width="15.625" style="2" customWidth="1"/>
    <col min="15891" max="15891" width="16.875" style="2" customWidth="1"/>
    <col min="15892" max="15892" width="15.625" style="2" customWidth="1"/>
    <col min="15893" max="15893" width="10.625" style="2" customWidth="1"/>
    <col min="15894" max="15894" width="7.125" style="2" customWidth="1"/>
    <col min="15895" max="15895" width="6.625" style="2" customWidth="1"/>
    <col min="15896" max="15896" width="7.125" style="2" bestFit="1" customWidth="1"/>
    <col min="15897" max="15897" width="6.625" style="2" customWidth="1"/>
    <col min="15898" max="16128" width="9" style="2"/>
    <col min="16129" max="16129" width="4.5" style="2" bestFit="1" customWidth="1"/>
    <col min="16130" max="16130" width="3.375" style="2" bestFit="1" customWidth="1"/>
    <col min="16131" max="16131" width="26.625" style="2" customWidth="1"/>
    <col min="16132" max="16133" width="15.625" style="2" customWidth="1"/>
    <col min="16134" max="16134" width="16.875" style="2" customWidth="1"/>
    <col min="16135" max="16135" width="15.625" style="2" customWidth="1"/>
    <col min="16136" max="16136" width="10.625" style="2" customWidth="1"/>
    <col min="16137" max="16137" width="7.125" style="2" bestFit="1" customWidth="1"/>
    <col min="16138" max="16138" width="6.625" style="2" customWidth="1"/>
    <col min="16139" max="16139" width="8.625" style="2" bestFit="1" customWidth="1"/>
    <col min="16140" max="16140" width="6.625" style="2" customWidth="1"/>
    <col min="16141" max="16141" width="2.25" style="2" customWidth="1"/>
    <col min="16142" max="16142" width="4.5" style="2" bestFit="1" customWidth="1"/>
    <col min="16143" max="16143" width="3.375" style="2" bestFit="1" customWidth="1"/>
    <col min="16144" max="16144" width="26.625" style="2" customWidth="1"/>
    <col min="16145" max="16146" width="15.625" style="2" customWidth="1"/>
    <col min="16147" max="16147" width="16.875" style="2" customWidth="1"/>
    <col min="16148" max="16148" width="15.625" style="2" customWidth="1"/>
    <col min="16149" max="16149" width="10.625" style="2" customWidth="1"/>
    <col min="16150" max="16150" width="7.125" style="2" customWidth="1"/>
    <col min="16151" max="16151" width="6.625" style="2" customWidth="1"/>
    <col min="16152" max="16152" width="7.125" style="2" bestFit="1" customWidth="1"/>
    <col min="16153" max="16153" width="6.625" style="2" customWidth="1"/>
    <col min="16154" max="16384" width="9" style="2"/>
  </cols>
  <sheetData>
    <row r="1" spans="1:25" ht="33.75" customHeight="1" x14ac:dyDescent="0.15">
      <c r="N1" s="1"/>
    </row>
    <row r="2" spans="1:25" s="1" customFormat="1" ht="12.75" customHeight="1" x14ac:dyDescent="0.15">
      <c r="A2" s="89" t="s">
        <v>155</v>
      </c>
      <c r="B2" s="90" t="s">
        <v>1</v>
      </c>
      <c r="C2" s="91"/>
      <c r="D2" s="92" t="s">
        <v>2</v>
      </c>
      <c r="E2" s="92"/>
      <c r="F2" s="92"/>
      <c r="G2" s="47"/>
      <c r="H2" s="6"/>
      <c r="I2" s="105" t="s">
        <v>3</v>
      </c>
      <c r="J2" s="23" t="s">
        <v>156</v>
      </c>
      <c r="K2" s="105" t="s">
        <v>5</v>
      </c>
      <c r="L2" s="23" t="s">
        <v>156</v>
      </c>
      <c r="M2" s="8"/>
      <c r="N2" s="89" t="s">
        <v>155</v>
      </c>
      <c r="O2" s="90" t="s">
        <v>1</v>
      </c>
      <c r="P2" s="91"/>
      <c r="Q2" s="92" t="s">
        <v>2</v>
      </c>
      <c r="R2" s="92"/>
      <c r="S2" s="92"/>
      <c r="T2" s="47"/>
      <c r="U2" s="6"/>
      <c r="V2" s="105" t="s">
        <v>3</v>
      </c>
      <c r="W2" s="23" t="s">
        <v>156</v>
      </c>
      <c r="X2" s="105" t="s">
        <v>5</v>
      </c>
      <c r="Y2" s="23" t="s">
        <v>156</v>
      </c>
    </row>
    <row r="3" spans="1:25" s="1" customFormat="1" ht="12.75" customHeight="1" x14ac:dyDescent="0.15">
      <c r="A3" s="89"/>
      <c r="B3" s="90"/>
      <c r="C3" s="91"/>
      <c r="D3" s="94" t="s">
        <v>6</v>
      </c>
      <c r="E3" s="95" t="s">
        <v>7</v>
      </c>
      <c r="F3" s="96" t="s">
        <v>8</v>
      </c>
      <c r="G3" s="120" t="s">
        <v>157</v>
      </c>
      <c r="H3" s="98" t="s">
        <v>9</v>
      </c>
      <c r="I3" s="105"/>
      <c r="J3" s="23" t="s">
        <v>10</v>
      </c>
      <c r="K3" s="105"/>
      <c r="L3" s="23" t="s">
        <v>10</v>
      </c>
      <c r="M3" s="8"/>
      <c r="N3" s="89"/>
      <c r="O3" s="90"/>
      <c r="P3" s="91"/>
      <c r="Q3" s="94" t="s">
        <v>6</v>
      </c>
      <c r="R3" s="95" t="s">
        <v>7</v>
      </c>
      <c r="S3" s="96" t="s">
        <v>8</v>
      </c>
      <c r="T3" s="120" t="s">
        <v>157</v>
      </c>
      <c r="U3" s="98" t="s">
        <v>9</v>
      </c>
      <c r="V3" s="105"/>
      <c r="W3" s="23" t="s">
        <v>10</v>
      </c>
      <c r="X3" s="105"/>
      <c r="Y3" s="23" t="s">
        <v>10</v>
      </c>
    </row>
    <row r="4" spans="1:25" s="1" customFormat="1" ht="12.75" customHeight="1" x14ac:dyDescent="0.15">
      <c r="A4" s="89"/>
      <c r="B4" s="90"/>
      <c r="C4" s="91"/>
      <c r="D4" s="94"/>
      <c r="E4" s="95"/>
      <c r="F4" s="96"/>
      <c r="G4" s="120"/>
      <c r="H4" s="98"/>
      <c r="I4" s="105"/>
      <c r="J4" s="23" t="s">
        <v>11</v>
      </c>
      <c r="K4" s="105"/>
      <c r="L4" s="23" t="s">
        <v>11</v>
      </c>
      <c r="M4" s="8"/>
      <c r="N4" s="89"/>
      <c r="O4" s="90"/>
      <c r="P4" s="91"/>
      <c r="Q4" s="94"/>
      <c r="R4" s="95"/>
      <c r="S4" s="96"/>
      <c r="T4" s="120"/>
      <c r="U4" s="98"/>
      <c r="V4" s="105"/>
      <c r="W4" s="23" t="s">
        <v>11</v>
      </c>
      <c r="X4" s="105"/>
      <c r="Y4" s="23" t="s">
        <v>11</v>
      </c>
    </row>
    <row r="5" spans="1:25" s="1" customFormat="1" ht="12.75" customHeight="1" x14ac:dyDescent="0.15">
      <c r="A5" s="89"/>
      <c r="B5" s="90"/>
      <c r="C5" s="91"/>
      <c r="D5" s="94"/>
      <c r="E5" s="95"/>
      <c r="F5" s="96"/>
      <c r="G5" s="120"/>
      <c r="H5" s="98"/>
      <c r="I5" s="105"/>
      <c r="J5" s="23" t="s">
        <v>12</v>
      </c>
      <c r="K5" s="105"/>
      <c r="L5" s="23" t="s">
        <v>12</v>
      </c>
      <c r="M5" s="8"/>
      <c r="N5" s="89"/>
      <c r="O5" s="90"/>
      <c r="P5" s="91"/>
      <c r="Q5" s="94"/>
      <c r="R5" s="95"/>
      <c r="S5" s="96"/>
      <c r="T5" s="120"/>
      <c r="U5" s="98"/>
      <c r="V5" s="105"/>
      <c r="W5" s="23" t="s">
        <v>12</v>
      </c>
      <c r="X5" s="105"/>
      <c r="Y5" s="23" t="s">
        <v>12</v>
      </c>
    </row>
    <row r="6" spans="1:25" s="1" customFormat="1" ht="12.75" customHeight="1" x14ac:dyDescent="0.15">
      <c r="A6" s="89"/>
      <c r="B6" s="90"/>
      <c r="C6" s="91"/>
      <c r="D6" s="94"/>
      <c r="E6" s="95"/>
      <c r="F6" s="96"/>
      <c r="G6" s="120"/>
      <c r="H6" s="98"/>
      <c r="I6" s="105"/>
      <c r="J6" s="23" t="s">
        <v>13</v>
      </c>
      <c r="K6" s="105"/>
      <c r="L6" s="23" t="s">
        <v>13</v>
      </c>
      <c r="M6" s="8"/>
      <c r="N6" s="89"/>
      <c r="O6" s="90"/>
      <c r="P6" s="91"/>
      <c r="Q6" s="94"/>
      <c r="R6" s="95"/>
      <c r="S6" s="96"/>
      <c r="T6" s="120"/>
      <c r="U6" s="98"/>
      <c r="V6" s="105"/>
      <c r="W6" s="23" t="s">
        <v>13</v>
      </c>
      <c r="X6" s="105"/>
      <c r="Y6" s="23" t="s">
        <v>13</v>
      </c>
    </row>
    <row r="7" spans="1:25" ht="12.75" customHeight="1" x14ac:dyDescent="0.15">
      <c r="A7" s="100">
        <v>1</v>
      </c>
      <c r="B7" s="100" t="s">
        <v>35</v>
      </c>
      <c r="C7" s="78" t="s">
        <v>556</v>
      </c>
      <c r="D7" s="102" t="s">
        <v>165</v>
      </c>
      <c r="E7" s="102" t="s">
        <v>166</v>
      </c>
      <c r="F7" s="102" t="s">
        <v>167</v>
      </c>
      <c r="G7" s="48" t="s">
        <v>163</v>
      </c>
      <c r="H7" s="121" t="s">
        <v>168</v>
      </c>
      <c r="I7" s="49">
        <v>537</v>
      </c>
      <c r="J7" s="12" t="s">
        <v>14</v>
      </c>
      <c r="K7" s="49">
        <f>IF(I7="","",I7*0.75)</f>
        <v>402.75</v>
      </c>
      <c r="L7" s="12" t="s">
        <v>14</v>
      </c>
      <c r="M7" s="45"/>
      <c r="N7" s="100">
        <v>16</v>
      </c>
      <c r="O7" s="100" t="s">
        <v>36</v>
      </c>
      <c r="P7" s="81" t="s">
        <v>48</v>
      </c>
      <c r="Q7" s="102" t="s">
        <v>243</v>
      </c>
      <c r="R7" s="102" t="s">
        <v>244</v>
      </c>
      <c r="S7" s="102" t="s">
        <v>133</v>
      </c>
      <c r="T7" s="48" t="s">
        <v>169</v>
      </c>
      <c r="U7" s="121" t="s">
        <v>173</v>
      </c>
      <c r="V7" s="49">
        <v>576</v>
      </c>
      <c r="W7" s="12" t="s">
        <v>550</v>
      </c>
      <c r="X7" s="49">
        <f>IF(V7="","",V7*0.75)</f>
        <v>432</v>
      </c>
      <c r="Y7" s="12" t="s">
        <v>550</v>
      </c>
    </row>
    <row r="8" spans="1:25" ht="12.75" customHeight="1" x14ac:dyDescent="0.15">
      <c r="A8" s="100"/>
      <c r="B8" s="100"/>
      <c r="C8" s="14" t="s">
        <v>42</v>
      </c>
      <c r="D8" s="102"/>
      <c r="E8" s="102"/>
      <c r="F8" s="102"/>
      <c r="G8" s="50" t="s">
        <v>164</v>
      </c>
      <c r="H8" s="121"/>
      <c r="I8" s="15">
        <v>18.3</v>
      </c>
      <c r="J8" s="16" t="s">
        <v>15</v>
      </c>
      <c r="K8" s="15">
        <f>IF(I8="","",ROUND(I8*0.75,2))</f>
        <v>13.73</v>
      </c>
      <c r="L8" s="16" t="s">
        <v>15</v>
      </c>
      <c r="M8" s="24"/>
      <c r="N8" s="100"/>
      <c r="O8" s="100"/>
      <c r="P8" s="14" t="s">
        <v>132</v>
      </c>
      <c r="Q8" s="102"/>
      <c r="R8" s="102"/>
      <c r="S8" s="102"/>
      <c r="T8" s="50" t="s">
        <v>170</v>
      </c>
      <c r="U8" s="121"/>
      <c r="V8" s="15">
        <v>22.5</v>
      </c>
      <c r="W8" s="16" t="s">
        <v>15</v>
      </c>
      <c r="X8" s="15">
        <f>IF(V8="","",ROUND(V8*0.75,2))</f>
        <v>16.88</v>
      </c>
      <c r="Y8" s="16" t="s">
        <v>15</v>
      </c>
    </row>
    <row r="9" spans="1:25" ht="12.75" customHeight="1" x14ac:dyDescent="0.15">
      <c r="A9" s="100"/>
      <c r="B9" s="100"/>
      <c r="C9" s="14" t="s">
        <v>43</v>
      </c>
      <c r="D9" s="102"/>
      <c r="E9" s="102"/>
      <c r="F9" s="102"/>
      <c r="G9" s="50" t="s">
        <v>143</v>
      </c>
      <c r="H9" s="121"/>
      <c r="I9" s="15">
        <v>14.1</v>
      </c>
      <c r="J9" s="16" t="s">
        <v>15</v>
      </c>
      <c r="K9" s="15">
        <f>IF(I9="","",ROUND(I9*0.75,2))</f>
        <v>10.58</v>
      </c>
      <c r="L9" s="16" t="s">
        <v>15</v>
      </c>
      <c r="M9" s="24"/>
      <c r="N9" s="100"/>
      <c r="O9" s="100"/>
      <c r="P9" s="14" t="s">
        <v>540</v>
      </c>
      <c r="Q9" s="102"/>
      <c r="R9" s="102"/>
      <c r="S9" s="102"/>
      <c r="T9" s="50"/>
      <c r="U9" s="121"/>
      <c r="V9" s="15">
        <v>13.5</v>
      </c>
      <c r="W9" s="16" t="s">
        <v>15</v>
      </c>
      <c r="X9" s="15">
        <f>IF(V9="","",ROUND(V9*0.75,2))</f>
        <v>10.130000000000001</v>
      </c>
      <c r="Y9" s="16" t="s">
        <v>15</v>
      </c>
    </row>
    <row r="10" spans="1:25" ht="12.75" customHeight="1" x14ac:dyDescent="0.15">
      <c r="A10" s="100"/>
      <c r="B10" s="100"/>
      <c r="C10" s="14"/>
      <c r="D10" s="102"/>
      <c r="E10" s="102"/>
      <c r="F10" s="102"/>
      <c r="G10" s="50"/>
      <c r="H10" s="121"/>
      <c r="I10" s="15">
        <v>83</v>
      </c>
      <c r="J10" s="16" t="s">
        <v>15</v>
      </c>
      <c r="K10" s="15">
        <f>IF(I10="","",ROUND(I10*0.75,2))</f>
        <v>62.25</v>
      </c>
      <c r="L10" s="16" t="s">
        <v>15</v>
      </c>
      <c r="M10" s="24"/>
      <c r="N10" s="100"/>
      <c r="O10" s="100"/>
      <c r="P10" s="14" t="s">
        <v>392</v>
      </c>
      <c r="Q10" s="102"/>
      <c r="R10" s="102"/>
      <c r="S10" s="102"/>
      <c r="T10" s="50"/>
      <c r="U10" s="121"/>
      <c r="V10" s="15">
        <v>88.4</v>
      </c>
      <c r="W10" s="16" t="s">
        <v>15</v>
      </c>
      <c r="X10" s="15">
        <f>IF(V10="","",ROUND(V10*0.75,2))</f>
        <v>66.3</v>
      </c>
      <c r="Y10" s="16" t="s">
        <v>15</v>
      </c>
    </row>
    <row r="11" spans="1:25" ht="12.75" customHeight="1" x14ac:dyDescent="0.15">
      <c r="A11" s="100"/>
      <c r="B11" s="100"/>
      <c r="C11" s="18"/>
      <c r="D11" s="102"/>
      <c r="E11" s="102"/>
      <c r="F11" s="102"/>
      <c r="G11" s="51"/>
      <c r="H11" s="121"/>
      <c r="I11" s="19">
        <v>1.1000000000000001</v>
      </c>
      <c r="J11" s="20" t="s">
        <v>15</v>
      </c>
      <c r="K11" s="19">
        <f>IF(I11="","",ROUND(I11*0.75,2))</f>
        <v>0.83</v>
      </c>
      <c r="L11" s="20" t="s">
        <v>15</v>
      </c>
      <c r="M11" s="24"/>
      <c r="N11" s="100"/>
      <c r="O11" s="100"/>
      <c r="P11" s="18"/>
      <c r="Q11" s="102"/>
      <c r="R11" s="102"/>
      <c r="S11" s="102"/>
      <c r="T11" s="51"/>
      <c r="U11" s="121"/>
      <c r="V11" s="19">
        <v>1.1000000000000001</v>
      </c>
      <c r="W11" s="20" t="s">
        <v>15</v>
      </c>
      <c r="X11" s="19">
        <f>IF(V11="","",ROUND(V11*0.75,2))</f>
        <v>0.83</v>
      </c>
      <c r="Y11" s="20" t="s">
        <v>15</v>
      </c>
    </row>
    <row r="12" spans="1:25" ht="12.75" customHeight="1" x14ac:dyDescent="0.15">
      <c r="A12" s="105">
        <v>2</v>
      </c>
      <c r="B12" s="106" t="s">
        <v>36</v>
      </c>
      <c r="C12" s="81" t="s">
        <v>48</v>
      </c>
      <c r="D12" s="102" t="s">
        <v>171</v>
      </c>
      <c r="E12" s="102" t="s">
        <v>172</v>
      </c>
      <c r="F12" s="102" t="s">
        <v>53</v>
      </c>
      <c r="G12" s="48" t="s">
        <v>169</v>
      </c>
      <c r="H12" s="121" t="s">
        <v>173</v>
      </c>
      <c r="I12" s="11">
        <v>575</v>
      </c>
      <c r="J12" s="9" t="s">
        <v>160</v>
      </c>
      <c r="K12" s="49">
        <f>IF(I12="","",I12*0.75)</f>
        <v>431.25</v>
      </c>
      <c r="L12" s="9" t="s">
        <v>160</v>
      </c>
      <c r="M12" s="4"/>
      <c r="N12" s="105">
        <v>17</v>
      </c>
      <c r="O12" s="106" t="s">
        <v>37</v>
      </c>
      <c r="P12" s="9" t="s">
        <v>56</v>
      </c>
      <c r="Q12" s="102" t="s">
        <v>176</v>
      </c>
      <c r="R12" s="102" t="s">
        <v>245</v>
      </c>
      <c r="S12" s="102" t="s">
        <v>135</v>
      </c>
      <c r="T12" s="48" t="s">
        <v>169</v>
      </c>
      <c r="U12" s="121" t="s">
        <v>178</v>
      </c>
      <c r="V12" s="11">
        <v>585</v>
      </c>
      <c r="W12" s="9" t="s">
        <v>160</v>
      </c>
      <c r="X12" s="49">
        <f>IF(V12="","",V12*0.75)</f>
        <v>438.75</v>
      </c>
      <c r="Y12" s="9" t="s">
        <v>160</v>
      </c>
    </row>
    <row r="13" spans="1:25" ht="12.75" customHeight="1" x14ac:dyDescent="0.15">
      <c r="A13" s="105"/>
      <c r="B13" s="106"/>
      <c r="C13" s="14" t="s">
        <v>49</v>
      </c>
      <c r="D13" s="103"/>
      <c r="E13" s="103"/>
      <c r="F13" s="102"/>
      <c r="G13" s="50" t="s">
        <v>170</v>
      </c>
      <c r="H13" s="121"/>
      <c r="I13" s="15">
        <v>22.1</v>
      </c>
      <c r="J13" s="14" t="s">
        <v>15</v>
      </c>
      <c r="K13" s="15">
        <f t="shared" ref="K13:K76" si="0">IF(I13="","",ROUND(I13*0.75,2))</f>
        <v>16.579999999999998</v>
      </c>
      <c r="L13" s="14" t="s">
        <v>15</v>
      </c>
      <c r="M13" s="4"/>
      <c r="N13" s="105"/>
      <c r="O13" s="106"/>
      <c r="P13" s="80" t="s">
        <v>134</v>
      </c>
      <c r="Q13" s="103"/>
      <c r="R13" s="103"/>
      <c r="S13" s="102"/>
      <c r="T13" s="50" t="s">
        <v>174</v>
      </c>
      <c r="U13" s="121"/>
      <c r="V13" s="15">
        <v>18.600000000000001</v>
      </c>
      <c r="W13" s="14" t="s">
        <v>15</v>
      </c>
      <c r="X13" s="15">
        <f t="shared" ref="X13:X76" si="1">IF(V13="","",ROUND(V13*0.75,2))</f>
        <v>13.95</v>
      </c>
      <c r="Y13" s="14" t="s">
        <v>553</v>
      </c>
    </row>
    <row r="14" spans="1:25" ht="12.75" customHeight="1" x14ac:dyDescent="0.15">
      <c r="A14" s="105"/>
      <c r="B14" s="106"/>
      <c r="C14" s="14" t="s">
        <v>540</v>
      </c>
      <c r="D14" s="103"/>
      <c r="E14" s="103"/>
      <c r="F14" s="102"/>
      <c r="G14" s="50"/>
      <c r="H14" s="121"/>
      <c r="I14" s="15">
        <v>14.4</v>
      </c>
      <c r="J14" s="14" t="s">
        <v>15</v>
      </c>
      <c r="K14" s="15">
        <f t="shared" si="0"/>
        <v>10.8</v>
      </c>
      <c r="L14" s="14" t="s">
        <v>15</v>
      </c>
      <c r="M14" s="4"/>
      <c r="N14" s="105"/>
      <c r="O14" s="106"/>
      <c r="P14" s="14" t="s">
        <v>114</v>
      </c>
      <c r="Q14" s="103"/>
      <c r="R14" s="103"/>
      <c r="S14" s="102"/>
      <c r="T14" s="50" t="s">
        <v>175</v>
      </c>
      <c r="U14" s="121"/>
      <c r="V14" s="15">
        <v>18.600000000000001</v>
      </c>
      <c r="W14" s="14" t="s">
        <v>553</v>
      </c>
      <c r="X14" s="15">
        <f t="shared" si="1"/>
        <v>13.95</v>
      </c>
      <c r="Y14" s="14" t="s">
        <v>553</v>
      </c>
    </row>
    <row r="15" spans="1:25" ht="12.75" customHeight="1" x14ac:dyDescent="0.15">
      <c r="A15" s="105"/>
      <c r="B15" s="106"/>
      <c r="C15" s="14" t="s">
        <v>392</v>
      </c>
      <c r="D15" s="103"/>
      <c r="E15" s="103"/>
      <c r="F15" s="102"/>
      <c r="G15" s="50"/>
      <c r="H15" s="121"/>
      <c r="I15" s="15">
        <v>86.1</v>
      </c>
      <c r="J15" s="14" t="s">
        <v>15</v>
      </c>
      <c r="K15" s="15">
        <f t="shared" si="0"/>
        <v>64.58</v>
      </c>
      <c r="L15" s="14" t="s">
        <v>15</v>
      </c>
      <c r="M15" s="4"/>
      <c r="N15" s="105"/>
      <c r="O15" s="106"/>
      <c r="P15" s="14"/>
      <c r="Q15" s="103"/>
      <c r="R15" s="103"/>
      <c r="S15" s="102"/>
      <c r="T15" s="50"/>
      <c r="U15" s="121"/>
      <c r="V15" s="15">
        <v>83.8</v>
      </c>
      <c r="W15" s="14" t="s">
        <v>553</v>
      </c>
      <c r="X15" s="15">
        <f t="shared" si="1"/>
        <v>62.85</v>
      </c>
      <c r="Y15" s="14" t="s">
        <v>553</v>
      </c>
    </row>
    <row r="16" spans="1:25" ht="12.75" customHeight="1" x14ac:dyDescent="0.15">
      <c r="A16" s="105"/>
      <c r="B16" s="106"/>
      <c r="C16" s="18"/>
      <c r="D16" s="103"/>
      <c r="E16" s="103"/>
      <c r="F16" s="102"/>
      <c r="G16" s="51"/>
      <c r="H16" s="121"/>
      <c r="I16" s="19">
        <v>1</v>
      </c>
      <c r="J16" s="18" t="s">
        <v>16</v>
      </c>
      <c r="K16" s="19">
        <f t="shared" si="0"/>
        <v>0.75</v>
      </c>
      <c r="L16" s="18" t="s">
        <v>16</v>
      </c>
      <c r="M16" s="4"/>
      <c r="N16" s="105"/>
      <c r="O16" s="106"/>
      <c r="P16" s="18"/>
      <c r="Q16" s="103"/>
      <c r="R16" s="103"/>
      <c r="S16" s="102"/>
      <c r="T16" s="51"/>
      <c r="U16" s="121"/>
      <c r="V16" s="19">
        <v>1.7</v>
      </c>
      <c r="W16" s="18" t="s">
        <v>554</v>
      </c>
      <c r="X16" s="19">
        <f t="shared" si="1"/>
        <v>1.28</v>
      </c>
      <c r="Y16" s="18" t="s">
        <v>554</v>
      </c>
    </row>
    <row r="17" spans="1:25" ht="12.75" customHeight="1" x14ac:dyDescent="0.15">
      <c r="A17" s="105">
        <v>3</v>
      </c>
      <c r="B17" s="106" t="s">
        <v>37</v>
      </c>
      <c r="C17" s="84" t="s">
        <v>55</v>
      </c>
      <c r="D17" s="102" t="s">
        <v>176</v>
      </c>
      <c r="E17" s="102" t="s">
        <v>177</v>
      </c>
      <c r="F17" s="102" t="s">
        <v>61</v>
      </c>
      <c r="G17" s="48" t="s">
        <v>169</v>
      </c>
      <c r="H17" s="121" t="s">
        <v>178</v>
      </c>
      <c r="I17" s="11">
        <v>589</v>
      </c>
      <c r="J17" s="12" t="s">
        <v>14</v>
      </c>
      <c r="K17" s="49">
        <f>IF(I17="","",I17*0.75)</f>
        <v>441.75</v>
      </c>
      <c r="L17" s="12" t="s">
        <v>14</v>
      </c>
      <c r="M17" s="45"/>
      <c r="N17" s="107" t="s">
        <v>547</v>
      </c>
      <c r="O17" s="109" t="s">
        <v>546</v>
      </c>
      <c r="P17" s="85" t="s">
        <v>543</v>
      </c>
      <c r="Q17" s="102" t="s">
        <v>246</v>
      </c>
      <c r="R17" s="102" t="s">
        <v>247</v>
      </c>
      <c r="S17" s="102" t="s">
        <v>248</v>
      </c>
      <c r="T17" s="48" t="s">
        <v>169</v>
      </c>
      <c r="U17" s="121" t="s">
        <v>249</v>
      </c>
      <c r="V17" s="11">
        <v>659</v>
      </c>
      <c r="W17" s="12" t="s">
        <v>555</v>
      </c>
      <c r="X17" s="49">
        <f>IF(V17="","",V17*0.75)</f>
        <v>494.25</v>
      </c>
      <c r="Y17" s="12" t="s">
        <v>555</v>
      </c>
    </row>
    <row r="18" spans="1:25" ht="12.75" customHeight="1" x14ac:dyDescent="0.15">
      <c r="A18" s="110"/>
      <c r="B18" s="106"/>
      <c r="C18" s="14" t="s">
        <v>56</v>
      </c>
      <c r="D18" s="102"/>
      <c r="E18" s="102"/>
      <c r="F18" s="102"/>
      <c r="G18" s="50" t="s">
        <v>174</v>
      </c>
      <c r="H18" s="121"/>
      <c r="I18" s="15">
        <v>22</v>
      </c>
      <c r="J18" s="14" t="s">
        <v>15</v>
      </c>
      <c r="K18" s="15">
        <f>IF(I18="","",ROUND(I18*0.75,2))</f>
        <v>16.5</v>
      </c>
      <c r="L18" s="14" t="s">
        <v>15</v>
      </c>
      <c r="M18" s="4"/>
      <c r="N18" s="108"/>
      <c r="O18" s="109"/>
      <c r="P18" s="14" t="s">
        <v>136</v>
      </c>
      <c r="Q18" s="102"/>
      <c r="R18" s="102"/>
      <c r="S18" s="102"/>
      <c r="T18" s="50" t="s">
        <v>180</v>
      </c>
      <c r="U18" s="121"/>
      <c r="V18" s="15">
        <v>19.2</v>
      </c>
      <c r="W18" s="14" t="s">
        <v>553</v>
      </c>
      <c r="X18" s="15">
        <f>IF(V18="","",ROUND(V18*0.75,2))</f>
        <v>14.4</v>
      </c>
      <c r="Y18" s="14" t="s">
        <v>553</v>
      </c>
    </row>
    <row r="19" spans="1:25" ht="12.75" customHeight="1" x14ac:dyDescent="0.15">
      <c r="A19" s="110"/>
      <c r="B19" s="106"/>
      <c r="C19" s="14" t="s">
        <v>57</v>
      </c>
      <c r="D19" s="102"/>
      <c r="E19" s="102"/>
      <c r="F19" s="102"/>
      <c r="G19" s="50" t="s">
        <v>175</v>
      </c>
      <c r="H19" s="121"/>
      <c r="I19" s="15">
        <v>20.7</v>
      </c>
      <c r="J19" s="14" t="s">
        <v>15</v>
      </c>
      <c r="K19" s="15">
        <f t="shared" si="0"/>
        <v>15.53</v>
      </c>
      <c r="L19" s="14" t="s">
        <v>15</v>
      </c>
      <c r="M19" s="4"/>
      <c r="N19" s="108"/>
      <c r="O19" s="109"/>
      <c r="P19" s="14" t="s">
        <v>137</v>
      </c>
      <c r="Q19" s="102"/>
      <c r="R19" s="102"/>
      <c r="S19" s="102"/>
      <c r="T19" s="50"/>
      <c r="U19" s="121"/>
      <c r="V19" s="15">
        <v>24.1</v>
      </c>
      <c r="W19" s="14" t="s">
        <v>553</v>
      </c>
      <c r="X19" s="15">
        <f t="shared" si="1"/>
        <v>18.079999999999998</v>
      </c>
      <c r="Y19" s="14" t="s">
        <v>553</v>
      </c>
    </row>
    <row r="20" spans="1:25" ht="12.75" customHeight="1" x14ac:dyDescent="0.15">
      <c r="A20" s="110"/>
      <c r="B20" s="106"/>
      <c r="C20" s="14" t="s">
        <v>58</v>
      </c>
      <c r="D20" s="102"/>
      <c r="E20" s="102"/>
      <c r="F20" s="102"/>
      <c r="G20" s="50"/>
      <c r="H20" s="121"/>
      <c r="I20" s="15">
        <v>76.900000000000006</v>
      </c>
      <c r="J20" s="14" t="s">
        <v>15</v>
      </c>
      <c r="K20" s="15">
        <f t="shared" si="0"/>
        <v>57.68</v>
      </c>
      <c r="L20" s="14" t="s">
        <v>15</v>
      </c>
      <c r="M20" s="4"/>
      <c r="N20" s="108"/>
      <c r="O20" s="109"/>
      <c r="P20" s="14" t="s">
        <v>138</v>
      </c>
      <c r="Q20" s="102"/>
      <c r="R20" s="102"/>
      <c r="S20" s="102"/>
      <c r="T20" s="50"/>
      <c r="U20" s="121"/>
      <c r="V20" s="15">
        <v>88.8</v>
      </c>
      <c r="W20" s="14" t="s">
        <v>553</v>
      </c>
      <c r="X20" s="15">
        <f t="shared" si="1"/>
        <v>66.599999999999994</v>
      </c>
      <c r="Y20" s="14" t="s">
        <v>553</v>
      </c>
    </row>
    <row r="21" spans="1:25" ht="12.75" customHeight="1" x14ac:dyDescent="0.15">
      <c r="A21" s="110"/>
      <c r="B21" s="106"/>
      <c r="C21" s="18"/>
      <c r="D21" s="102"/>
      <c r="E21" s="102"/>
      <c r="F21" s="102"/>
      <c r="G21" s="51"/>
      <c r="H21" s="121"/>
      <c r="I21" s="19">
        <v>1.3</v>
      </c>
      <c r="J21" s="18" t="s">
        <v>15</v>
      </c>
      <c r="K21" s="19">
        <f t="shared" si="0"/>
        <v>0.98</v>
      </c>
      <c r="L21" s="18" t="s">
        <v>15</v>
      </c>
      <c r="M21" s="4"/>
      <c r="N21" s="108"/>
      <c r="O21" s="109"/>
      <c r="P21" s="18"/>
      <c r="Q21" s="102"/>
      <c r="R21" s="102"/>
      <c r="S21" s="102"/>
      <c r="T21" s="51"/>
      <c r="U21" s="121"/>
      <c r="V21" s="19">
        <v>2.8</v>
      </c>
      <c r="W21" s="18" t="s">
        <v>553</v>
      </c>
      <c r="X21" s="19">
        <f t="shared" si="1"/>
        <v>2.1</v>
      </c>
      <c r="Y21" s="18" t="s">
        <v>553</v>
      </c>
    </row>
    <row r="22" spans="1:25" ht="12.75" customHeight="1" x14ac:dyDescent="0.15">
      <c r="A22" s="107" t="s">
        <v>545</v>
      </c>
      <c r="B22" s="109" t="s">
        <v>544</v>
      </c>
      <c r="C22" s="78" t="s">
        <v>63</v>
      </c>
      <c r="D22" s="102" t="s">
        <v>181</v>
      </c>
      <c r="E22" s="102" t="s">
        <v>182</v>
      </c>
      <c r="F22" s="102" t="s">
        <v>183</v>
      </c>
      <c r="G22" s="48" t="s">
        <v>169</v>
      </c>
      <c r="H22" s="121" t="s">
        <v>184</v>
      </c>
      <c r="I22" s="11">
        <v>695</v>
      </c>
      <c r="J22" s="12" t="s">
        <v>14</v>
      </c>
      <c r="K22" s="49">
        <f>IF(I22="","",I22*0.75)</f>
        <v>521.25</v>
      </c>
      <c r="L22" s="12" t="s">
        <v>14</v>
      </c>
      <c r="M22" s="45"/>
      <c r="N22" s="105">
        <v>19</v>
      </c>
      <c r="O22" s="106" t="s">
        <v>39</v>
      </c>
      <c r="P22" s="82" t="s">
        <v>69</v>
      </c>
      <c r="Q22" s="102" t="s">
        <v>187</v>
      </c>
      <c r="R22" s="102" t="s">
        <v>251</v>
      </c>
      <c r="S22" s="102" t="s">
        <v>252</v>
      </c>
      <c r="T22" s="48" t="s">
        <v>250</v>
      </c>
      <c r="U22" s="121" t="s">
        <v>235</v>
      </c>
      <c r="V22" s="11">
        <v>709</v>
      </c>
      <c r="W22" s="12" t="s">
        <v>555</v>
      </c>
      <c r="X22" s="49">
        <f>IF(V22="","",V22*0.75)</f>
        <v>531.75</v>
      </c>
      <c r="Y22" s="12" t="s">
        <v>555</v>
      </c>
    </row>
    <row r="23" spans="1:25" ht="12.75" customHeight="1" x14ac:dyDescent="0.15">
      <c r="A23" s="111"/>
      <c r="B23" s="109"/>
      <c r="C23" s="14" t="s">
        <v>539</v>
      </c>
      <c r="D23" s="102"/>
      <c r="E23" s="102"/>
      <c r="F23" s="102"/>
      <c r="G23" s="50" t="s">
        <v>180</v>
      </c>
      <c r="H23" s="121"/>
      <c r="I23" s="15">
        <v>21.6</v>
      </c>
      <c r="J23" s="14" t="s">
        <v>15</v>
      </c>
      <c r="K23" s="15">
        <f>IF(I23="","",ROUND(I23*0.75,2))</f>
        <v>16.2</v>
      </c>
      <c r="L23" s="14" t="s">
        <v>15</v>
      </c>
      <c r="M23" s="4"/>
      <c r="N23" s="110"/>
      <c r="O23" s="106"/>
      <c r="P23" s="14" t="s">
        <v>70</v>
      </c>
      <c r="Q23" s="102"/>
      <c r="R23" s="102"/>
      <c r="S23" s="102"/>
      <c r="T23" s="50" t="s">
        <v>185</v>
      </c>
      <c r="U23" s="121"/>
      <c r="V23" s="15">
        <v>28.7</v>
      </c>
      <c r="W23" s="14" t="s">
        <v>553</v>
      </c>
      <c r="X23" s="15">
        <f>IF(V23="","",ROUND(V23*0.75,2))</f>
        <v>21.53</v>
      </c>
      <c r="Y23" s="14" t="s">
        <v>553</v>
      </c>
    </row>
    <row r="24" spans="1:25" ht="12.75" customHeight="1" x14ac:dyDescent="0.15">
      <c r="A24" s="111"/>
      <c r="B24" s="109"/>
      <c r="C24" s="14" t="s">
        <v>64</v>
      </c>
      <c r="D24" s="102"/>
      <c r="E24" s="102"/>
      <c r="F24" s="102"/>
      <c r="G24" s="50"/>
      <c r="H24" s="121"/>
      <c r="I24" s="15">
        <v>21.8</v>
      </c>
      <c r="J24" s="14" t="s">
        <v>15</v>
      </c>
      <c r="K24" s="15">
        <f t="shared" si="0"/>
        <v>16.350000000000001</v>
      </c>
      <c r="L24" s="14" t="s">
        <v>15</v>
      </c>
      <c r="M24" s="4"/>
      <c r="N24" s="110"/>
      <c r="O24" s="106"/>
      <c r="P24" s="14" t="s">
        <v>71</v>
      </c>
      <c r="Q24" s="102"/>
      <c r="R24" s="102"/>
      <c r="S24" s="102"/>
      <c r="T24" s="50" t="s">
        <v>186</v>
      </c>
      <c r="U24" s="121"/>
      <c r="V24" s="15">
        <v>28.4</v>
      </c>
      <c r="W24" s="14" t="s">
        <v>553</v>
      </c>
      <c r="X24" s="15">
        <f t="shared" si="1"/>
        <v>21.3</v>
      </c>
      <c r="Y24" s="14" t="s">
        <v>553</v>
      </c>
    </row>
    <row r="25" spans="1:25" ht="12.75" customHeight="1" x14ac:dyDescent="0.15">
      <c r="A25" s="111"/>
      <c r="B25" s="109"/>
      <c r="C25" s="14"/>
      <c r="D25" s="102"/>
      <c r="E25" s="102"/>
      <c r="F25" s="102"/>
      <c r="G25" s="50"/>
      <c r="H25" s="121"/>
      <c r="I25" s="15">
        <v>99.8</v>
      </c>
      <c r="J25" s="14" t="s">
        <v>15</v>
      </c>
      <c r="K25" s="15">
        <f t="shared" si="0"/>
        <v>74.849999999999994</v>
      </c>
      <c r="L25" s="14" t="s">
        <v>15</v>
      </c>
      <c r="M25" s="4"/>
      <c r="N25" s="110"/>
      <c r="O25" s="106"/>
      <c r="P25" s="14"/>
      <c r="Q25" s="102"/>
      <c r="R25" s="102"/>
      <c r="S25" s="102"/>
      <c r="T25" s="50"/>
      <c r="U25" s="121"/>
      <c r="V25" s="15">
        <v>82.3</v>
      </c>
      <c r="W25" s="14" t="s">
        <v>553</v>
      </c>
      <c r="X25" s="15">
        <f t="shared" si="1"/>
        <v>61.73</v>
      </c>
      <c r="Y25" s="14" t="s">
        <v>553</v>
      </c>
    </row>
    <row r="26" spans="1:25" ht="12.75" customHeight="1" x14ac:dyDescent="0.15">
      <c r="A26" s="111"/>
      <c r="B26" s="109"/>
      <c r="C26" s="18"/>
      <c r="D26" s="102"/>
      <c r="E26" s="102"/>
      <c r="F26" s="102"/>
      <c r="G26" s="51"/>
      <c r="H26" s="121"/>
      <c r="I26" s="19">
        <v>2.1</v>
      </c>
      <c r="J26" s="18" t="s">
        <v>15</v>
      </c>
      <c r="K26" s="19">
        <f t="shared" si="0"/>
        <v>1.58</v>
      </c>
      <c r="L26" s="18" t="s">
        <v>15</v>
      </c>
      <c r="M26" s="4"/>
      <c r="N26" s="110"/>
      <c r="O26" s="106"/>
      <c r="P26" s="18"/>
      <c r="Q26" s="102"/>
      <c r="R26" s="102"/>
      <c r="S26" s="102"/>
      <c r="T26" s="51"/>
      <c r="U26" s="121"/>
      <c r="V26" s="19">
        <v>1.6</v>
      </c>
      <c r="W26" s="18" t="s">
        <v>553</v>
      </c>
      <c r="X26" s="19">
        <f t="shared" si="1"/>
        <v>1.2</v>
      </c>
      <c r="Y26" s="18" t="s">
        <v>553</v>
      </c>
    </row>
    <row r="27" spans="1:25" ht="12.75" customHeight="1" x14ac:dyDescent="0.15">
      <c r="A27" s="105">
        <v>5</v>
      </c>
      <c r="B27" s="106" t="s">
        <v>39</v>
      </c>
      <c r="C27" s="82" t="s">
        <v>69</v>
      </c>
      <c r="D27" s="102" t="s">
        <v>187</v>
      </c>
      <c r="E27" s="102" t="s">
        <v>188</v>
      </c>
      <c r="F27" s="102" t="s">
        <v>189</v>
      </c>
      <c r="G27" s="48" t="s">
        <v>169</v>
      </c>
      <c r="H27" s="121" t="s">
        <v>190</v>
      </c>
      <c r="I27" s="11">
        <v>709</v>
      </c>
      <c r="J27" s="12" t="s">
        <v>14</v>
      </c>
      <c r="K27" s="49">
        <f>IF(I27="","",I27*0.75)</f>
        <v>531.75</v>
      </c>
      <c r="L27" s="12" t="s">
        <v>14</v>
      </c>
      <c r="M27" s="45"/>
      <c r="N27" s="105">
        <v>20</v>
      </c>
      <c r="O27" s="106" t="s">
        <v>40</v>
      </c>
      <c r="P27" s="78" t="s">
        <v>76</v>
      </c>
      <c r="Q27" s="102" t="s">
        <v>192</v>
      </c>
      <c r="R27" s="102" t="s">
        <v>193</v>
      </c>
      <c r="S27" s="102" t="s">
        <v>194</v>
      </c>
      <c r="T27" s="48" t="s">
        <v>169</v>
      </c>
      <c r="U27" s="121" t="s">
        <v>195</v>
      </c>
      <c r="V27" s="11">
        <v>642</v>
      </c>
      <c r="W27" s="12" t="s">
        <v>555</v>
      </c>
      <c r="X27" s="49">
        <f>IF(V27="","",V27*0.75)</f>
        <v>481.5</v>
      </c>
      <c r="Y27" s="12" t="s">
        <v>555</v>
      </c>
    </row>
    <row r="28" spans="1:25" ht="12.75" customHeight="1" x14ac:dyDescent="0.15">
      <c r="A28" s="110"/>
      <c r="B28" s="106"/>
      <c r="C28" s="14" t="s">
        <v>70</v>
      </c>
      <c r="D28" s="102"/>
      <c r="E28" s="102"/>
      <c r="F28" s="102"/>
      <c r="G28" s="50" t="s">
        <v>185</v>
      </c>
      <c r="H28" s="121"/>
      <c r="I28" s="15">
        <v>28.7</v>
      </c>
      <c r="J28" s="14" t="s">
        <v>15</v>
      </c>
      <c r="K28" s="15">
        <f>IF(I28="","",ROUND(I28*0.75,2))</f>
        <v>21.53</v>
      </c>
      <c r="L28" s="14" t="s">
        <v>15</v>
      </c>
      <c r="M28" s="4"/>
      <c r="N28" s="110"/>
      <c r="O28" s="106"/>
      <c r="P28" s="14" t="s">
        <v>77</v>
      </c>
      <c r="Q28" s="102"/>
      <c r="R28" s="102"/>
      <c r="S28" s="102"/>
      <c r="T28" s="50" t="s">
        <v>191</v>
      </c>
      <c r="U28" s="121"/>
      <c r="V28" s="15">
        <v>22.2</v>
      </c>
      <c r="W28" s="14" t="s">
        <v>553</v>
      </c>
      <c r="X28" s="15">
        <f>IF(V28="","",ROUND(V28*0.75,2))</f>
        <v>16.649999999999999</v>
      </c>
      <c r="Y28" s="14" t="s">
        <v>553</v>
      </c>
    </row>
    <row r="29" spans="1:25" ht="12.75" customHeight="1" x14ac:dyDescent="0.15">
      <c r="A29" s="110"/>
      <c r="B29" s="106"/>
      <c r="C29" s="14" t="s">
        <v>71</v>
      </c>
      <c r="D29" s="102"/>
      <c r="E29" s="102"/>
      <c r="F29" s="102"/>
      <c r="G29" s="50" t="s">
        <v>186</v>
      </c>
      <c r="H29" s="121"/>
      <c r="I29" s="15">
        <v>28.4</v>
      </c>
      <c r="J29" s="14" t="s">
        <v>15</v>
      </c>
      <c r="K29" s="15">
        <f t="shared" si="0"/>
        <v>21.3</v>
      </c>
      <c r="L29" s="14" t="s">
        <v>15</v>
      </c>
      <c r="M29" s="4"/>
      <c r="N29" s="110"/>
      <c r="O29" s="106"/>
      <c r="P29" s="14" t="s">
        <v>43</v>
      </c>
      <c r="Q29" s="102"/>
      <c r="R29" s="102"/>
      <c r="S29" s="102"/>
      <c r="T29" s="50"/>
      <c r="U29" s="121"/>
      <c r="V29" s="15">
        <v>22.2</v>
      </c>
      <c r="W29" s="14" t="s">
        <v>553</v>
      </c>
      <c r="X29" s="15">
        <f t="shared" si="1"/>
        <v>16.649999999999999</v>
      </c>
      <c r="Y29" s="14" t="s">
        <v>553</v>
      </c>
    </row>
    <row r="30" spans="1:25" ht="12.75" customHeight="1" x14ac:dyDescent="0.15">
      <c r="A30" s="110"/>
      <c r="B30" s="106"/>
      <c r="C30" s="14"/>
      <c r="D30" s="102"/>
      <c r="E30" s="102"/>
      <c r="F30" s="102"/>
      <c r="G30" s="50"/>
      <c r="H30" s="121"/>
      <c r="I30" s="15">
        <v>82.3</v>
      </c>
      <c r="J30" s="14" t="s">
        <v>15</v>
      </c>
      <c r="K30" s="15">
        <f t="shared" si="0"/>
        <v>61.73</v>
      </c>
      <c r="L30" s="14" t="s">
        <v>15</v>
      </c>
      <c r="M30" s="4"/>
      <c r="N30" s="110"/>
      <c r="O30" s="106"/>
      <c r="P30" s="14"/>
      <c r="Q30" s="102"/>
      <c r="R30" s="102"/>
      <c r="S30" s="102"/>
      <c r="T30" s="50"/>
      <c r="U30" s="121"/>
      <c r="V30" s="15">
        <v>84.9</v>
      </c>
      <c r="W30" s="14" t="s">
        <v>553</v>
      </c>
      <c r="X30" s="15">
        <f t="shared" si="1"/>
        <v>63.68</v>
      </c>
      <c r="Y30" s="14" t="s">
        <v>553</v>
      </c>
    </row>
    <row r="31" spans="1:25" ht="12.75" customHeight="1" x14ac:dyDescent="0.15">
      <c r="A31" s="110"/>
      <c r="B31" s="106"/>
      <c r="C31" s="18"/>
      <c r="D31" s="102"/>
      <c r="E31" s="102"/>
      <c r="F31" s="102"/>
      <c r="G31" s="51"/>
      <c r="H31" s="121"/>
      <c r="I31" s="19">
        <v>1.6</v>
      </c>
      <c r="J31" s="18" t="s">
        <v>15</v>
      </c>
      <c r="K31" s="19">
        <f t="shared" si="0"/>
        <v>1.2</v>
      </c>
      <c r="L31" s="18" t="s">
        <v>15</v>
      </c>
      <c r="M31" s="4"/>
      <c r="N31" s="110"/>
      <c r="O31" s="106"/>
      <c r="P31" s="18"/>
      <c r="Q31" s="102"/>
      <c r="R31" s="102"/>
      <c r="S31" s="102"/>
      <c r="T31" s="51"/>
      <c r="U31" s="121"/>
      <c r="V31" s="19">
        <v>1</v>
      </c>
      <c r="W31" s="18" t="s">
        <v>553</v>
      </c>
      <c r="X31" s="19">
        <f t="shared" si="1"/>
        <v>0.75</v>
      </c>
      <c r="Y31" s="18" t="s">
        <v>553</v>
      </c>
    </row>
    <row r="32" spans="1:25" ht="12.75" customHeight="1" x14ac:dyDescent="0.15">
      <c r="A32" s="100">
        <v>6</v>
      </c>
      <c r="B32" s="106" t="s">
        <v>40</v>
      </c>
      <c r="C32" s="78" t="s">
        <v>76</v>
      </c>
      <c r="D32" s="102" t="s">
        <v>192</v>
      </c>
      <c r="E32" s="102" t="s">
        <v>193</v>
      </c>
      <c r="F32" s="102" t="s">
        <v>194</v>
      </c>
      <c r="G32" s="48" t="s">
        <v>169</v>
      </c>
      <c r="H32" s="121" t="s">
        <v>195</v>
      </c>
      <c r="I32" s="11">
        <v>642</v>
      </c>
      <c r="J32" s="12" t="s">
        <v>14</v>
      </c>
      <c r="K32" s="49">
        <f>IF(I32="","",I32*0.75)</f>
        <v>481.5</v>
      </c>
      <c r="L32" s="12" t="s">
        <v>14</v>
      </c>
      <c r="M32" s="45"/>
      <c r="N32" s="100">
        <v>21</v>
      </c>
      <c r="O32" s="106" t="s">
        <v>41</v>
      </c>
      <c r="P32" s="85" t="s">
        <v>81</v>
      </c>
      <c r="Q32" s="102" t="s">
        <v>197</v>
      </c>
      <c r="R32" s="102" t="s">
        <v>253</v>
      </c>
      <c r="S32" s="102" t="s">
        <v>199</v>
      </c>
      <c r="T32" s="48" t="s">
        <v>169</v>
      </c>
      <c r="U32" s="121" t="s">
        <v>200</v>
      </c>
      <c r="V32" s="11">
        <v>594</v>
      </c>
      <c r="W32" s="12" t="s">
        <v>555</v>
      </c>
      <c r="X32" s="49">
        <f>IF(V32="","",V32*0.75)</f>
        <v>445.5</v>
      </c>
      <c r="Y32" s="12" t="s">
        <v>555</v>
      </c>
    </row>
    <row r="33" spans="1:25" ht="12.75" customHeight="1" x14ac:dyDescent="0.15">
      <c r="A33" s="101"/>
      <c r="B33" s="106"/>
      <c r="C33" s="14" t="s">
        <v>77</v>
      </c>
      <c r="D33" s="102"/>
      <c r="E33" s="102"/>
      <c r="F33" s="102"/>
      <c r="G33" s="50" t="s">
        <v>191</v>
      </c>
      <c r="H33" s="121"/>
      <c r="I33" s="15">
        <v>22.2</v>
      </c>
      <c r="J33" s="14" t="s">
        <v>15</v>
      </c>
      <c r="K33" s="15">
        <f>IF(I33="","",ROUND(I33*0.75,2))</f>
        <v>16.649999999999999</v>
      </c>
      <c r="L33" s="14" t="s">
        <v>15</v>
      </c>
      <c r="M33" s="4"/>
      <c r="N33" s="101"/>
      <c r="O33" s="106"/>
      <c r="P33" s="14" t="s">
        <v>82</v>
      </c>
      <c r="Q33" s="102"/>
      <c r="R33" s="102"/>
      <c r="S33" s="102"/>
      <c r="T33" s="50" t="s">
        <v>196</v>
      </c>
      <c r="U33" s="121"/>
      <c r="V33" s="15">
        <v>21.1</v>
      </c>
      <c r="W33" s="14" t="s">
        <v>553</v>
      </c>
      <c r="X33" s="15">
        <f>IF(V33="","",ROUND(V33*0.75,2))</f>
        <v>15.83</v>
      </c>
      <c r="Y33" s="14" t="s">
        <v>553</v>
      </c>
    </row>
    <row r="34" spans="1:25" ht="12.75" customHeight="1" x14ac:dyDescent="0.15">
      <c r="A34" s="101"/>
      <c r="B34" s="106"/>
      <c r="C34" s="14" t="s">
        <v>43</v>
      </c>
      <c r="D34" s="102"/>
      <c r="E34" s="102"/>
      <c r="F34" s="102"/>
      <c r="G34" s="50"/>
      <c r="H34" s="121"/>
      <c r="I34" s="15">
        <v>22.2</v>
      </c>
      <c r="J34" s="14" t="s">
        <v>15</v>
      </c>
      <c r="K34" s="15">
        <f t="shared" si="0"/>
        <v>16.649999999999999</v>
      </c>
      <c r="L34" s="14" t="s">
        <v>15</v>
      </c>
      <c r="M34" s="4"/>
      <c r="N34" s="101"/>
      <c r="O34" s="106"/>
      <c r="P34" s="14" t="s">
        <v>83</v>
      </c>
      <c r="Q34" s="102"/>
      <c r="R34" s="102"/>
      <c r="S34" s="102"/>
      <c r="T34" s="50"/>
      <c r="U34" s="121"/>
      <c r="V34" s="15">
        <v>15.2</v>
      </c>
      <c r="W34" s="14" t="s">
        <v>553</v>
      </c>
      <c r="X34" s="15">
        <f t="shared" si="1"/>
        <v>11.4</v>
      </c>
      <c r="Y34" s="14" t="s">
        <v>553</v>
      </c>
    </row>
    <row r="35" spans="1:25" ht="12.75" customHeight="1" x14ac:dyDescent="0.15">
      <c r="A35" s="101"/>
      <c r="B35" s="106"/>
      <c r="C35" s="14"/>
      <c r="D35" s="102"/>
      <c r="E35" s="102"/>
      <c r="F35" s="102"/>
      <c r="G35" s="50"/>
      <c r="H35" s="121"/>
      <c r="I35" s="15">
        <v>84.9</v>
      </c>
      <c r="J35" s="14" t="s">
        <v>15</v>
      </c>
      <c r="K35" s="15">
        <f t="shared" si="0"/>
        <v>63.68</v>
      </c>
      <c r="L35" s="14" t="s">
        <v>15</v>
      </c>
      <c r="M35" s="4"/>
      <c r="N35" s="101"/>
      <c r="O35" s="106"/>
      <c r="P35" s="14"/>
      <c r="Q35" s="102"/>
      <c r="R35" s="102"/>
      <c r="S35" s="102"/>
      <c r="T35" s="50"/>
      <c r="U35" s="121"/>
      <c r="V35" s="15">
        <v>91.5</v>
      </c>
      <c r="W35" s="14" t="s">
        <v>553</v>
      </c>
      <c r="X35" s="15">
        <f t="shared" si="1"/>
        <v>68.63</v>
      </c>
      <c r="Y35" s="14" t="s">
        <v>553</v>
      </c>
    </row>
    <row r="36" spans="1:25" ht="12.75" customHeight="1" x14ac:dyDescent="0.15">
      <c r="A36" s="101"/>
      <c r="B36" s="106"/>
      <c r="C36" s="18"/>
      <c r="D36" s="102"/>
      <c r="E36" s="102"/>
      <c r="F36" s="102"/>
      <c r="G36" s="51"/>
      <c r="H36" s="121"/>
      <c r="I36" s="19">
        <v>1</v>
      </c>
      <c r="J36" s="18" t="s">
        <v>15</v>
      </c>
      <c r="K36" s="19">
        <f t="shared" si="0"/>
        <v>0.75</v>
      </c>
      <c r="L36" s="18" t="s">
        <v>15</v>
      </c>
      <c r="M36" s="4"/>
      <c r="N36" s="101"/>
      <c r="O36" s="106"/>
      <c r="P36" s="18"/>
      <c r="Q36" s="102"/>
      <c r="R36" s="102"/>
      <c r="S36" s="102"/>
      <c r="T36" s="51"/>
      <c r="U36" s="121"/>
      <c r="V36" s="19">
        <v>2.5</v>
      </c>
      <c r="W36" s="18" t="s">
        <v>553</v>
      </c>
      <c r="X36" s="19">
        <f t="shared" si="1"/>
        <v>1.88</v>
      </c>
      <c r="Y36" s="18" t="s">
        <v>553</v>
      </c>
    </row>
    <row r="37" spans="1:25" ht="12.75" customHeight="1" x14ac:dyDescent="0.15">
      <c r="A37" s="100">
        <v>7</v>
      </c>
      <c r="B37" s="106" t="s">
        <v>41</v>
      </c>
      <c r="C37" s="85" t="s">
        <v>81</v>
      </c>
      <c r="D37" s="102" t="s">
        <v>197</v>
      </c>
      <c r="E37" s="102" t="s">
        <v>198</v>
      </c>
      <c r="F37" s="102" t="s">
        <v>199</v>
      </c>
      <c r="G37" s="48" t="s">
        <v>169</v>
      </c>
      <c r="H37" s="121" t="s">
        <v>200</v>
      </c>
      <c r="I37" s="11">
        <v>594</v>
      </c>
      <c r="J37" s="12" t="s">
        <v>14</v>
      </c>
      <c r="K37" s="49">
        <f>IF(I37="","",I37*0.75)</f>
        <v>445.5</v>
      </c>
      <c r="L37" s="12" t="s">
        <v>14</v>
      </c>
      <c r="M37" s="45"/>
      <c r="N37" s="100">
        <v>22</v>
      </c>
      <c r="O37" s="106" t="s">
        <v>35</v>
      </c>
      <c r="P37" s="87" t="s">
        <v>88</v>
      </c>
      <c r="Q37" s="102" t="s">
        <v>202</v>
      </c>
      <c r="R37" s="102" t="s">
        <v>203</v>
      </c>
      <c r="S37" s="102" t="s">
        <v>204</v>
      </c>
      <c r="T37" s="48" t="s">
        <v>169</v>
      </c>
      <c r="U37" s="121" t="s">
        <v>205</v>
      </c>
      <c r="V37" s="11">
        <v>588</v>
      </c>
      <c r="W37" s="12" t="s">
        <v>555</v>
      </c>
      <c r="X37" s="49">
        <f>IF(V37="","",V37*0.75)</f>
        <v>441</v>
      </c>
      <c r="Y37" s="12" t="s">
        <v>555</v>
      </c>
    </row>
    <row r="38" spans="1:25" ht="12.75" customHeight="1" x14ac:dyDescent="0.15">
      <c r="A38" s="101"/>
      <c r="B38" s="106"/>
      <c r="C38" s="14" t="s">
        <v>82</v>
      </c>
      <c r="D38" s="102"/>
      <c r="E38" s="102"/>
      <c r="F38" s="102"/>
      <c r="G38" s="50" t="s">
        <v>196</v>
      </c>
      <c r="H38" s="121"/>
      <c r="I38" s="15">
        <v>21.1</v>
      </c>
      <c r="J38" s="14" t="s">
        <v>15</v>
      </c>
      <c r="K38" s="15">
        <f>IF(I38="","",ROUND(I38*0.75,2))</f>
        <v>15.83</v>
      </c>
      <c r="L38" s="14" t="s">
        <v>15</v>
      </c>
      <c r="M38" s="4"/>
      <c r="N38" s="101"/>
      <c r="O38" s="106"/>
      <c r="P38" s="14" t="s">
        <v>89</v>
      </c>
      <c r="Q38" s="102"/>
      <c r="R38" s="102"/>
      <c r="S38" s="102"/>
      <c r="T38" s="50" t="s">
        <v>201</v>
      </c>
      <c r="U38" s="121"/>
      <c r="V38" s="15">
        <v>22.6</v>
      </c>
      <c r="W38" s="14" t="s">
        <v>553</v>
      </c>
      <c r="X38" s="15">
        <f>IF(V38="","",ROUND(V38*0.75,2))</f>
        <v>16.95</v>
      </c>
      <c r="Y38" s="14" t="s">
        <v>553</v>
      </c>
    </row>
    <row r="39" spans="1:25" ht="12.75" customHeight="1" x14ac:dyDescent="0.15">
      <c r="A39" s="101"/>
      <c r="B39" s="106"/>
      <c r="C39" s="14" t="s">
        <v>83</v>
      </c>
      <c r="D39" s="102"/>
      <c r="E39" s="102"/>
      <c r="F39" s="102"/>
      <c r="G39" s="50"/>
      <c r="H39" s="121"/>
      <c r="I39" s="15">
        <v>15.2</v>
      </c>
      <c r="J39" s="14" t="s">
        <v>15</v>
      </c>
      <c r="K39" s="15">
        <f t="shared" si="0"/>
        <v>11.4</v>
      </c>
      <c r="L39" s="14" t="s">
        <v>15</v>
      </c>
      <c r="M39" s="4"/>
      <c r="N39" s="101"/>
      <c r="O39" s="106"/>
      <c r="P39" s="14" t="s">
        <v>43</v>
      </c>
      <c r="Q39" s="102"/>
      <c r="R39" s="102"/>
      <c r="S39" s="102"/>
      <c r="T39" s="50"/>
      <c r="U39" s="121"/>
      <c r="V39" s="15">
        <v>19.2</v>
      </c>
      <c r="W39" s="14" t="s">
        <v>553</v>
      </c>
      <c r="X39" s="15">
        <f t="shared" si="1"/>
        <v>14.4</v>
      </c>
      <c r="Y39" s="14" t="s">
        <v>553</v>
      </c>
    </row>
    <row r="40" spans="1:25" ht="12.75" customHeight="1" x14ac:dyDescent="0.15">
      <c r="A40" s="101"/>
      <c r="B40" s="106"/>
      <c r="C40" s="14"/>
      <c r="D40" s="102"/>
      <c r="E40" s="102"/>
      <c r="F40" s="102"/>
      <c r="G40" s="50"/>
      <c r="H40" s="121"/>
      <c r="I40" s="15">
        <v>91.5</v>
      </c>
      <c r="J40" s="14" t="s">
        <v>15</v>
      </c>
      <c r="K40" s="15">
        <f t="shared" si="0"/>
        <v>68.63</v>
      </c>
      <c r="L40" s="14" t="s">
        <v>15</v>
      </c>
      <c r="M40" s="4"/>
      <c r="N40" s="101"/>
      <c r="O40" s="106"/>
      <c r="P40" s="14"/>
      <c r="Q40" s="102"/>
      <c r="R40" s="102"/>
      <c r="S40" s="102"/>
      <c r="T40" s="50"/>
      <c r="U40" s="121"/>
      <c r="V40" s="15">
        <v>77.900000000000006</v>
      </c>
      <c r="W40" s="14" t="s">
        <v>553</v>
      </c>
      <c r="X40" s="15">
        <f t="shared" si="1"/>
        <v>58.43</v>
      </c>
      <c r="Y40" s="14" t="s">
        <v>553</v>
      </c>
    </row>
    <row r="41" spans="1:25" ht="12.75" customHeight="1" x14ac:dyDescent="0.15">
      <c r="A41" s="101"/>
      <c r="B41" s="106"/>
      <c r="C41" s="18"/>
      <c r="D41" s="102"/>
      <c r="E41" s="102"/>
      <c r="F41" s="102"/>
      <c r="G41" s="51"/>
      <c r="H41" s="121"/>
      <c r="I41" s="19">
        <v>2.5</v>
      </c>
      <c r="J41" s="18" t="s">
        <v>15</v>
      </c>
      <c r="K41" s="19">
        <f t="shared" si="0"/>
        <v>1.88</v>
      </c>
      <c r="L41" s="18" t="s">
        <v>15</v>
      </c>
      <c r="M41" s="4"/>
      <c r="N41" s="101"/>
      <c r="O41" s="106"/>
      <c r="P41" s="18"/>
      <c r="Q41" s="102"/>
      <c r="R41" s="102"/>
      <c r="S41" s="102"/>
      <c r="T41" s="51"/>
      <c r="U41" s="121"/>
      <c r="V41" s="19">
        <v>1.5</v>
      </c>
      <c r="W41" s="18" t="s">
        <v>553</v>
      </c>
      <c r="X41" s="19">
        <f t="shared" si="1"/>
        <v>1.1299999999999999</v>
      </c>
      <c r="Y41" s="18" t="s">
        <v>553</v>
      </c>
    </row>
    <row r="42" spans="1:25" ht="12.75" customHeight="1" x14ac:dyDescent="0.15">
      <c r="A42" s="112">
        <v>8</v>
      </c>
      <c r="B42" s="106" t="s">
        <v>35</v>
      </c>
      <c r="C42" s="87" t="s">
        <v>88</v>
      </c>
      <c r="D42" s="102" t="s">
        <v>202</v>
      </c>
      <c r="E42" s="102" t="s">
        <v>203</v>
      </c>
      <c r="F42" s="102" t="s">
        <v>204</v>
      </c>
      <c r="G42" s="48" t="s">
        <v>169</v>
      </c>
      <c r="H42" s="121" t="s">
        <v>205</v>
      </c>
      <c r="I42" s="11">
        <v>588</v>
      </c>
      <c r="J42" s="12" t="s">
        <v>14</v>
      </c>
      <c r="K42" s="49">
        <f>IF(I42="","",I42*0.75)</f>
        <v>441</v>
      </c>
      <c r="L42" s="12" t="s">
        <v>14</v>
      </c>
      <c r="M42" s="45"/>
      <c r="N42" s="100">
        <v>23</v>
      </c>
      <c r="O42" s="106" t="s">
        <v>36</v>
      </c>
      <c r="P42" s="82" t="s">
        <v>94</v>
      </c>
      <c r="Q42" s="102" t="s">
        <v>207</v>
      </c>
      <c r="R42" s="102" t="s">
        <v>208</v>
      </c>
      <c r="S42" s="102" t="s">
        <v>209</v>
      </c>
      <c r="T42" s="48" t="s">
        <v>169</v>
      </c>
      <c r="U42" s="121" t="s">
        <v>255</v>
      </c>
      <c r="V42" s="11">
        <v>633</v>
      </c>
      <c r="W42" s="12" t="s">
        <v>555</v>
      </c>
      <c r="X42" s="49">
        <f>IF(V42="","",V42*0.75)</f>
        <v>474.75</v>
      </c>
      <c r="Y42" s="12" t="s">
        <v>555</v>
      </c>
    </row>
    <row r="43" spans="1:25" ht="12.75" customHeight="1" x14ac:dyDescent="0.15">
      <c r="A43" s="113"/>
      <c r="B43" s="106"/>
      <c r="C43" s="14" t="s">
        <v>89</v>
      </c>
      <c r="D43" s="102"/>
      <c r="E43" s="102"/>
      <c r="F43" s="102"/>
      <c r="G43" s="50" t="s">
        <v>201</v>
      </c>
      <c r="H43" s="121"/>
      <c r="I43" s="15">
        <v>22.6</v>
      </c>
      <c r="J43" s="14" t="s">
        <v>15</v>
      </c>
      <c r="K43" s="15">
        <f>IF(I43="","",ROUND(I43*0.75,2))</f>
        <v>16.95</v>
      </c>
      <c r="L43" s="14" t="s">
        <v>15</v>
      </c>
      <c r="M43" s="4"/>
      <c r="N43" s="101"/>
      <c r="O43" s="106"/>
      <c r="P43" s="14" t="s">
        <v>95</v>
      </c>
      <c r="Q43" s="102"/>
      <c r="R43" s="102"/>
      <c r="S43" s="102"/>
      <c r="T43" s="50" t="s">
        <v>254</v>
      </c>
      <c r="U43" s="121"/>
      <c r="V43" s="15">
        <v>25.8</v>
      </c>
      <c r="W43" s="14" t="s">
        <v>553</v>
      </c>
      <c r="X43" s="15">
        <f>IF(V43="","",ROUND(V43*0.75,2))</f>
        <v>19.350000000000001</v>
      </c>
      <c r="Y43" s="14" t="s">
        <v>553</v>
      </c>
    </row>
    <row r="44" spans="1:25" ht="12.75" customHeight="1" x14ac:dyDescent="0.15">
      <c r="A44" s="113"/>
      <c r="B44" s="106"/>
      <c r="C44" s="14" t="s">
        <v>43</v>
      </c>
      <c r="D44" s="102"/>
      <c r="E44" s="102"/>
      <c r="F44" s="102"/>
      <c r="G44" s="50"/>
      <c r="H44" s="121"/>
      <c r="I44" s="15">
        <v>19.2</v>
      </c>
      <c r="J44" s="14" t="s">
        <v>15</v>
      </c>
      <c r="K44" s="15">
        <f t="shared" si="0"/>
        <v>14.4</v>
      </c>
      <c r="L44" s="14" t="s">
        <v>15</v>
      </c>
      <c r="M44" s="4"/>
      <c r="N44" s="101"/>
      <c r="O44" s="106"/>
      <c r="P44" s="14" t="s">
        <v>57</v>
      </c>
      <c r="Q44" s="102"/>
      <c r="R44" s="102"/>
      <c r="S44" s="102"/>
      <c r="T44" s="50"/>
      <c r="U44" s="121"/>
      <c r="V44" s="15">
        <v>19.8</v>
      </c>
      <c r="W44" s="14" t="s">
        <v>553</v>
      </c>
      <c r="X44" s="15">
        <f t="shared" si="1"/>
        <v>14.85</v>
      </c>
      <c r="Y44" s="14" t="s">
        <v>553</v>
      </c>
    </row>
    <row r="45" spans="1:25" ht="12.75" customHeight="1" x14ac:dyDescent="0.15">
      <c r="A45" s="113"/>
      <c r="B45" s="106"/>
      <c r="C45" s="14"/>
      <c r="D45" s="102"/>
      <c r="E45" s="102"/>
      <c r="F45" s="102"/>
      <c r="G45" s="50"/>
      <c r="H45" s="121"/>
      <c r="I45" s="15">
        <v>77.900000000000006</v>
      </c>
      <c r="J45" s="14" t="s">
        <v>15</v>
      </c>
      <c r="K45" s="15">
        <f t="shared" si="0"/>
        <v>58.43</v>
      </c>
      <c r="L45" s="14" t="s">
        <v>15</v>
      </c>
      <c r="M45" s="4"/>
      <c r="N45" s="101"/>
      <c r="O45" s="106"/>
      <c r="P45" s="14" t="s">
        <v>58</v>
      </c>
      <c r="Q45" s="102"/>
      <c r="R45" s="102"/>
      <c r="S45" s="102"/>
      <c r="T45" s="50"/>
      <c r="U45" s="121"/>
      <c r="V45" s="15">
        <v>85.9</v>
      </c>
      <c r="W45" s="14" t="s">
        <v>553</v>
      </c>
      <c r="X45" s="15">
        <f t="shared" si="1"/>
        <v>64.430000000000007</v>
      </c>
      <c r="Y45" s="14" t="s">
        <v>553</v>
      </c>
    </row>
    <row r="46" spans="1:25" ht="12.75" customHeight="1" x14ac:dyDescent="0.15">
      <c r="A46" s="113"/>
      <c r="B46" s="106"/>
      <c r="C46" s="18"/>
      <c r="D46" s="102"/>
      <c r="E46" s="102"/>
      <c r="F46" s="102"/>
      <c r="G46" s="51"/>
      <c r="H46" s="121"/>
      <c r="I46" s="19">
        <v>1.5</v>
      </c>
      <c r="J46" s="18" t="s">
        <v>15</v>
      </c>
      <c r="K46" s="19">
        <f t="shared" si="0"/>
        <v>1.1299999999999999</v>
      </c>
      <c r="L46" s="18" t="s">
        <v>15</v>
      </c>
      <c r="M46" s="4"/>
      <c r="N46" s="101"/>
      <c r="O46" s="106"/>
      <c r="P46" s="18"/>
      <c r="Q46" s="102"/>
      <c r="R46" s="102"/>
      <c r="S46" s="102"/>
      <c r="T46" s="51"/>
      <c r="U46" s="121"/>
      <c r="V46" s="19">
        <v>1.8</v>
      </c>
      <c r="W46" s="18" t="s">
        <v>553</v>
      </c>
      <c r="X46" s="19">
        <f t="shared" si="1"/>
        <v>1.35</v>
      </c>
      <c r="Y46" s="18" t="s">
        <v>553</v>
      </c>
    </row>
    <row r="47" spans="1:25" ht="12.75" customHeight="1" x14ac:dyDescent="0.15">
      <c r="A47" s="100">
        <v>9</v>
      </c>
      <c r="B47" s="106" t="s">
        <v>36</v>
      </c>
      <c r="C47" s="82" t="s">
        <v>94</v>
      </c>
      <c r="D47" s="102" t="s">
        <v>207</v>
      </c>
      <c r="E47" s="102" t="s">
        <v>208</v>
      </c>
      <c r="F47" s="102" t="s">
        <v>209</v>
      </c>
      <c r="G47" s="48" t="s">
        <v>169</v>
      </c>
      <c r="H47" s="121" t="s">
        <v>210</v>
      </c>
      <c r="I47" s="11">
        <v>633</v>
      </c>
      <c r="J47" s="12" t="s">
        <v>14</v>
      </c>
      <c r="K47" s="49">
        <f>IF(I47="","",I47*0.75)</f>
        <v>474.75</v>
      </c>
      <c r="L47" s="12" t="s">
        <v>14</v>
      </c>
      <c r="M47" s="45"/>
      <c r="N47" s="100">
        <v>24</v>
      </c>
      <c r="O47" s="106" t="s">
        <v>37</v>
      </c>
      <c r="P47" s="78" t="s">
        <v>100</v>
      </c>
      <c r="Q47" s="102" t="s">
        <v>256</v>
      </c>
      <c r="R47" s="102" t="s">
        <v>214</v>
      </c>
      <c r="S47" s="102" t="s">
        <v>215</v>
      </c>
      <c r="T47" s="48" t="s">
        <v>169</v>
      </c>
      <c r="U47" s="121" t="s">
        <v>216</v>
      </c>
      <c r="V47" s="11">
        <v>546</v>
      </c>
      <c r="W47" s="12" t="s">
        <v>555</v>
      </c>
      <c r="X47" s="49">
        <f>IF(V47="","",V47*0.75)</f>
        <v>409.5</v>
      </c>
      <c r="Y47" s="12" t="s">
        <v>555</v>
      </c>
    </row>
    <row r="48" spans="1:25" ht="12.75" customHeight="1" x14ac:dyDescent="0.15">
      <c r="A48" s="101"/>
      <c r="B48" s="106"/>
      <c r="C48" s="14" t="s">
        <v>95</v>
      </c>
      <c r="D48" s="102"/>
      <c r="E48" s="102"/>
      <c r="F48" s="102"/>
      <c r="G48" s="50" t="s">
        <v>206</v>
      </c>
      <c r="H48" s="121"/>
      <c r="I48" s="15">
        <v>25.8</v>
      </c>
      <c r="J48" s="14" t="s">
        <v>15</v>
      </c>
      <c r="K48" s="15">
        <f>IF(I48="","",ROUND(I48*0.75,2))</f>
        <v>19.350000000000001</v>
      </c>
      <c r="L48" s="14" t="s">
        <v>15</v>
      </c>
      <c r="M48" s="4"/>
      <c r="N48" s="101"/>
      <c r="O48" s="106"/>
      <c r="P48" s="14" t="s">
        <v>101</v>
      </c>
      <c r="Q48" s="102"/>
      <c r="R48" s="102"/>
      <c r="S48" s="102"/>
      <c r="T48" s="50" t="s">
        <v>211</v>
      </c>
      <c r="U48" s="121"/>
      <c r="V48" s="15">
        <v>23.4</v>
      </c>
      <c r="W48" s="14" t="s">
        <v>553</v>
      </c>
      <c r="X48" s="15">
        <f>IF(V48="","",ROUND(V48*0.75,2))</f>
        <v>17.55</v>
      </c>
      <c r="Y48" s="14" t="s">
        <v>553</v>
      </c>
    </row>
    <row r="49" spans="1:25" ht="12.75" customHeight="1" x14ac:dyDescent="0.15">
      <c r="A49" s="101"/>
      <c r="B49" s="106"/>
      <c r="C49" s="14" t="s">
        <v>57</v>
      </c>
      <c r="D49" s="102"/>
      <c r="E49" s="102"/>
      <c r="F49" s="102"/>
      <c r="G49" s="50"/>
      <c r="H49" s="121"/>
      <c r="I49" s="15">
        <v>19.8</v>
      </c>
      <c r="J49" s="14" t="s">
        <v>15</v>
      </c>
      <c r="K49" s="15">
        <f t="shared" si="0"/>
        <v>14.85</v>
      </c>
      <c r="L49" s="14" t="s">
        <v>15</v>
      </c>
      <c r="M49" s="4"/>
      <c r="N49" s="101"/>
      <c r="O49" s="106"/>
      <c r="P49" s="14" t="s">
        <v>57</v>
      </c>
      <c r="Q49" s="102"/>
      <c r="R49" s="102"/>
      <c r="S49" s="102"/>
      <c r="T49" s="50" t="s">
        <v>212</v>
      </c>
      <c r="U49" s="121"/>
      <c r="V49" s="15">
        <v>11.3</v>
      </c>
      <c r="W49" s="14" t="s">
        <v>553</v>
      </c>
      <c r="X49" s="15">
        <f t="shared" si="1"/>
        <v>8.48</v>
      </c>
      <c r="Y49" s="14" t="s">
        <v>553</v>
      </c>
    </row>
    <row r="50" spans="1:25" ht="12.75" customHeight="1" x14ac:dyDescent="0.15">
      <c r="A50" s="101"/>
      <c r="B50" s="106"/>
      <c r="C50" s="14" t="s">
        <v>58</v>
      </c>
      <c r="D50" s="102"/>
      <c r="E50" s="102"/>
      <c r="F50" s="102"/>
      <c r="G50" s="50"/>
      <c r="H50" s="121"/>
      <c r="I50" s="15">
        <v>85.9</v>
      </c>
      <c r="J50" s="14" t="s">
        <v>15</v>
      </c>
      <c r="K50" s="15">
        <f t="shared" si="0"/>
        <v>64.430000000000007</v>
      </c>
      <c r="L50" s="14" t="s">
        <v>15</v>
      </c>
      <c r="M50" s="4"/>
      <c r="N50" s="101"/>
      <c r="O50" s="106"/>
      <c r="P50" s="14"/>
      <c r="Q50" s="102"/>
      <c r="R50" s="102"/>
      <c r="S50" s="102"/>
      <c r="T50" s="50"/>
      <c r="U50" s="121"/>
      <c r="V50" s="15">
        <v>86.7</v>
      </c>
      <c r="W50" s="14" t="s">
        <v>553</v>
      </c>
      <c r="X50" s="15">
        <f t="shared" si="1"/>
        <v>65.03</v>
      </c>
      <c r="Y50" s="14" t="s">
        <v>553</v>
      </c>
    </row>
    <row r="51" spans="1:25" ht="12.75" customHeight="1" x14ac:dyDescent="0.15">
      <c r="A51" s="101"/>
      <c r="B51" s="106"/>
      <c r="C51" s="18"/>
      <c r="D51" s="102"/>
      <c r="E51" s="102"/>
      <c r="F51" s="102"/>
      <c r="G51" s="51"/>
      <c r="H51" s="121"/>
      <c r="I51" s="19">
        <v>1.8</v>
      </c>
      <c r="J51" s="18" t="s">
        <v>15</v>
      </c>
      <c r="K51" s="19">
        <f t="shared" si="0"/>
        <v>1.35</v>
      </c>
      <c r="L51" s="18" t="s">
        <v>15</v>
      </c>
      <c r="M51" s="4"/>
      <c r="N51" s="101"/>
      <c r="O51" s="106"/>
      <c r="P51" s="18"/>
      <c r="Q51" s="102"/>
      <c r="R51" s="102"/>
      <c r="S51" s="102"/>
      <c r="T51" s="51"/>
      <c r="U51" s="121"/>
      <c r="V51" s="19">
        <v>1.3</v>
      </c>
      <c r="W51" s="18" t="s">
        <v>553</v>
      </c>
      <c r="X51" s="19">
        <f t="shared" si="1"/>
        <v>0.98</v>
      </c>
      <c r="Y51" s="18" t="s">
        <v>553</v>
      </c>
    </row>
    <row r="52" spans="1:25" ht="12.75" customHeight="1" x14ac:dyDescent="0.15">
      <c r="A52" s="100">
        <v>10</v>
      </c>
      <c r="B52" s="106" t="s">
        <v>37</v>
      </c>
      <c r="C52" s="78" t="s">
        <v>100</v>
      </c>
      <c r="D52" s="102" t="s">
        <v>213</v>
      </c>
      <c r="E52" s="102" t="s">
        <v>214</v>
      </c>
      <c r="F52" s="102" t="s">
        <v>215</v>
      </c>
      <c r="G52" s="48" t="s">
        <v>169</v>
      </c>
      <c r="H52" s="121" t="s">
        <v>216</v>
      </c>
      <c r="I52" s="11">
        <v>546</v>
      </c>
      <c r="J52" s="12" t="s">
        <v>14</v>
      </c>
      <c r="K52" s="49">
        <f>IF(I52="","",I52*0.75)</f>
        <v>409.5</v>
      </c>
      <c r="L52" s="12" t="s">
        <v>14</v>
      </c>
      <c r="M52" s="45"/>
      <c r="N52" s="100">
        <v>25</v>
      </c>
      <c r="O52" s="106" t="s">
        <v>38</v>
      </c>
      <c r="P52" s="83" t="s">
        <v>105</v>
      </c>
      <c r="Q52" s="102" t="s">
        <v>218</v>
      </c>
      <c r="R52" s="102" t="s">
        <v>257</v>
      </c>
      <c r="S52" s="102" t="s">
        <v>144</v>
      </c>
      <c r="T52" s="48" t="s">
        <v>169</v>
      </c>
      <c r="U52" s="121" t="s">
        <v>220</v>
      </c>
      <c r="V52" s="11">
        <v>537</v>
      </c>
      <c r="W52" s="12" t="s">
        <v>555</v>
      </c>
      <c r="X52" s="49">
        <f>IF(V52="","",V52*0.75)</f>
        <v>402.75</v>
      </c>
      <c r="Y52" s="12" t="s">
        <v>555</v>
      </c>
    </row>
    <row r="53" spans="1:25" ht="12.75" customHeight="1" x14ac:dyDescent="0.15">
      <c r="A53" s="101"/>
      <c r="B53" s="106"/>
      <c r="C53" s="14" t="s">
        <v>101</v>
      </c>
      <c r="D53" s="102"/>
      <c r="E53" s="102"/>
      <c r="F53" s="102"/>
      <c r="G53" s="50" t="s">
        <v>211</v>
      </c>
      <c r="H53" s="121"/>
      <c r="I53" s="15">
        <v>23.4</v>
      </c>
      <c r="J53" s="14" t="s">
        <v>15</v>
      </c>
      <c r="K53" s="15">
        <f>IF(I53="","",ROUND(I53*0.75,2))</f>
        <v>17.55</v>
      </c>
      <c r="L53" s="14" t="s">
        <v>15</v>
      </c>
      <c r="M53" s="4"/>
      <c r="N53" s="101"/>
      <c r="O53" s="106"/>
      <c r="P53" s="14" t="s">
        <v>106</v>
      </c>
      <c r="Q53" s="102"/>
      <c r="R53" s="102"/>
      <c r="S53" s="102"/>
      <c r="T53" s="50" t="s">
        <v>217</v>
      </c>
      <c r="U53" s="121"/>
      <c r="V53" s="15">
        <v>19</v>
      </c>
      <c r="W53" s="14" t="s">
        <v>553</v>
      </c>
      <c r="X53" s="15">
        <f>IF(V53="","",ROUND(V53*0.75,2))</f>
        <v>14.25</v>
      </c>
      <c r="Y53" s="14" t="s">
        <v>553</v>
      </c>
    </row>
    <row r="54" spans="1:25" ht="12.75" customHeight="1" x14ac:dyDescent="0.15">
      <c r="A54" s="101"/>
      <c r="B54" s="106"/>
      <c r="C54" s="14" t="s">
        <v>57</v>
      </c>
      <c r="D54" s="102"/>
      <c r="E54" s="102"/>
      <c r="F54" s="102"/>
      <c r="G54" s="50" t="s">
        <v>212</v>
      </c>
      <c r="H54" s="121"/>
      <c r="I54" s="15">
        <v>11.3</v>
      </c>
      <c r="J54" s="14" t="s">
        <v>15</v>
      </c>
      <c r="K54" s="15">
        <f t="shared" si="0"/>
        <v>8.48</v>
      </c>
      <c r="L54" s="14" t="s">
        <v>15</v>
      </c>
      <c r="M54" s="4"/>
      <c r="N54" s="101"/>
      <c r="O54" s="106"/>
      <c r="P54" s="14" t="s">
        <v>540</v>
      </c>
      <c r="Q54" s="102"/>
      <c r="R54" s="102"/>
      <c r="S54" s="102"/>
      <c r="T54" s="50"/>
      <c r="U54" s="121"/>
      <c r="V54" s="15">
        <v>11.8</v>
      </c>
      <c r="W54" s="14" t="s">
        <v>553</v>
      </c>
      <c r="X54" s="15">
        <f t="shared" si="1"/>
        <v>8.85</v>
      </c>
      <c r="Y54" s="14" t="s">
        <v>553</v>
      </c>
    </row>
    <row r="55" spans="1:25" ht="12.75" customHeight="1" x14ac:dyDescent="0.15">
      <c r="A55" s="101"/>
      <c r="B55" s="106"/>
      <c r="C55" s="14"/>
      <c r="D55" s="102"/>
      <c r="E55" s="102"/>
      <c r="F55" s="102"/>
      <c r="G55" s="50"/>
      <c r="H55" s="121"/>
      <c r="I55" s="15">
        <v>86.7</v>
      </c>
      <c r="J55" s="14" t="s">
        <v>15</v>
      </c>
      <c r="K55" s="15">
        <f t="shared" si="0"/>
        <v>65.03</v>
      </c>
      <c r="L55" s="14" t="s">
        <v>15</v>
      </c>
      <c r="M55" s="4"/>
      <c r="N55" s="101"/>
      <c r="O55" s="106"/>
      <c r="P55" s="14" t="s">
        <v>542</v>
      </c>
      <c r="Q55" s="102"/>
      <c r="R55" s="102"/>
      <c r="S55" s="102"/>
      <c r="T55" s="50"/>
      <c r="U55" s="121"/>
      <c r="V55" s="15">
        <v>86.7</v>
      </c>
      <c r="W55" s="14" t="s">
        <v>553</v>
      </c>
      <c r="X55" s="15">
        <f t="shared" si="1"/>
        <v>65.03</v>
      </c>
      <c r="Y55" s="14" t="s">
        <v>553</v>
      </c>
    </row>
    <row r="56" spans="1:25" ht="12.75" customHeight="1" x14ac:dyDescent="0.15">
      <c r="A56" s="101"/>
      <c r="B56" s="106"/>
      <c r="C56" s="18"/>
      <c r="D56" s="102"/>
      <c r="E56" s="102"/>
      <c r="F56" s="102"/>
      <c r="G56" s="51"/>
      <c r="H56" s="121"/>
      <c r="I56" s="19">
        <v>1.3</v>
      </c>
      <c r="J56" s="18" t="s">
        <v>15</v>
      </c>
      <c r="K56" s="19">
        <f t="shared" si="0"/>
        <v>0.98</v>
      </c>
      <c r="L56" s="18" t="s">
        <v>15</v>
      </c>
      <c r="M56" s="4"/>
      <c r="N56" s="101"/>
      <c r="O56" s="106"/>
      <c r="P56" s="18"/>
      <c r="Q56" s="102"/>
      <c r="R56" s="102"/>
      <c r="S56" s="102"/>
      <c r="T56" s="51"/>
      <c r="U56" s="121"/>
      <c r="V56" s="19">
        <v>1.4</v>
      </c>
      <c r="W56" s="18" t="s">
        <v>553</v>
      </c>
      <c r="X56" s="19">
        <f t="shared" si="1"/>
        <v>1.05</v>
      </c>
      <c r="Y56" s="18" t="s">
        <v>553</v>
      </c>
    </row>
    <row r="57" spans="1:25" ht="12.75" customHeight="1" x14ac:dyDescent="0.15">
      <c r="A57" s="100">
        <v>11</v>
      </c>
      <c r="B57" s="106" t="s">
        <v>38</v>
      </c>
      <c r="C57" s="83" t="s">
        <v>105</v>
      </c>
      <c r="D57" s="102" t="s">
        <v>218</v>
      </c>
      <c r="E57" s="102" t="s">
        <v>219</v>
      </c>
      <c r="F57" s="102" t="s">
        <v>110</v>
      </c>
      <c r="G57" s="48" t="s">
        <v>169</v>
      </c>
      <c r="H57" s="121" t="s">
        <v>220</v>
      </c>
      <c r="I57" s="11">
        <v>546</v>
      </c>
      <c r="J57" s="12" t="s">
        <v>14</v>
      </c>
      <c r="K57" s="49">
        <f>IF(I57="","",I57*0.75)</f>
        <v>409.5</v>
      </c>
      <c r="L57" s="12" t="s">
        <v>14</v>
      </c>
      <c r="M57" s="45"/>
      <c r="N57" s="100">
        <v>26</v>
      </c>
      <c r="O57" s="106" t="s">
        <v>39</v>
      </c>
      <c r="P57" s="85" t="s">
        <v>112</v>
      </c>
      <c r="Q57" s="102" t="s">
        <v>222</v>
      </c>
      <c r="R57" s="102" t="s">
        <v>223</v>
      </c>
      <c r="S57" s="102" t="s">
        <v>224</v>
      </c>
      <c r="T57" s="48" t="s">
        <v>169</v>
      </c>
      <c r="U57" s="121" t="s">
        <v>225</v>
      </c>
      <c r="V57" s="11">
        <v>590</v>
      </c>
      <c r="W57" s="12" t="s">
        <v>555</v>
      </c>
      <c r="X57" s="49">
        <f>IF(V57="","",V57*0.75)</f>
        <v>442.5</v>
      </c>
      <c r="Y57" s="12" t="s">
        <v>555</v>
      </c>
    </row>
    <row r="58" spans="1:25" ht="12.75" customHeight="1" x14ac:dyDescent="0.15">
      <c r="A58" s="101"/>
      <c r="B58" s="106"/>
      <c r="C58" s="14" t="s">
        <v>106</v>
      </c>
      <c r="D58" s="102"/>
      <c r="E58" s="102"/>
      <c r="F58" s="102"/>
      <c r="G58" s="50" t="s">
        <v>217</v>
      </c>
      <c r="H58" s="121"/>
      <c r="I58" s="15">
        <v>19.100000000000001</v>
      </c>
      <c r="J58" s="14" t="s">
        <v>15</v>
      </c>
      <c r="K58" s="15">
        <f>IF(I58="","",ROUND(I58*0.75,2))</f>
        <v>14.33</v>
      </c>
      <c r="L58" s="14" t="s">
        <v>15</v>
      </c>
      <c r="M58" s="4"/>
      <c r="N58" s="101"/>
      <c r="O58" s="106"/>
      <c r="P58" s="14" t="s">
        <v>113</v>
      </c>
      <c r="Q58" s="102"/>
      <c r="R58" s="102"/>
      <c r="S58" s="102"/>
      <c r="T58" s="50" t="s">
        <v>221</v>
      </c>
      <c r="U58" s="121"/>
      <c r="V58" s="15">
        <v>20.2</v>
      </c>
      <c r="W58" s="14" t="s">
        <v>553</v>
      </c>
      <c r="X58" s="15">
        <f>IF(V58="","",ROUND(V58*0.75,2))</f>
        <v>15.15</v>
      </c>
      <c r="Y58" s="14" t="s">
        <v>553</v>
      </c>
    </row>
    <row r="59" spans="1:25" ht="12.75" customHeight="1" x14ac:dyDescent="0.15">
      <c r="A59" s="101"/>
      <c r="B59" s="106"/>
      <c r="C59" s="14" t="s">
        <v>540</v>
      </c>
      <c r="D59" s="102"/>
      <c r="E59" s="102"/>
      <c r="F59" s="102"/>
      <c r="G59" s="50"/>
      <c r="H59" s="121"/>
      <c r="I59" s="15">
        <v>11.8</v>
      </c>
      <c r="J59" s="14" t="s">
        <v>15</v>
      </c>
      <c r="K59" s="15">
        <f t="shared" si="0"/>
        <v>8.85</v>
      </c>
      <c r="L59" s="14" t="s">
        <v>15</v>
      </c>
      <c r="M59" s="4"/>
      <c r="N59" s="101"/>
      <c r="O59" s="106"/>
      <c r="P59" s="14" t="s">
        <v>114</v>
      </c>
      <c r="Q59" s="102"/>
      <c r="R59" s="102"/>
      <c r="S59" s="102"/>
      <c r="T59" s="50"/>
      <c r="U59" s="121"/>
      <c r="V59" s="15">
        <v>14.2</v>
      </c>
      <c r="W59" s="14" t="s">
        <v>553</v>
      </c>
      <c r="X59" s="15">
        <f t="shared" si="1"/>
        <v>10.65</v>
      </c>
      <c r="Y59" s="14" t="s">
        <v>553</v>
      </c>
    </row>
    <row r="60" spans="1:25" ht="12.75" customHeight="1" x14ac:dyDescent="0.15">
      <c r="A60" s="101"/>
      <c r="B60" s="106"/>
      <c r="C60" s="14" t="s">
        <v>541</v>
      </c>
      <c r="D60" s="102"/>
      <c r="E60" s="102"/>
      <c r="F60" s="102"/>
      <c r="G60" s="50"/>
      <c r="H60" s="121"/>
      <c r="I60" s="15">
        <v>88.7</v>
      </c>
      <c r="J60" s="14" t="s">
        <v>15</v>
      </c>
      <c r="K60" s="15">
        <f t="shared" si="0"/>
        <v>66.53</v>
      </c>
      <c r="L60" s="14" t="s">
        <v>15</v>
      </c>
      <c r="M60" s="4"/>
      <c r="N60" s="101"/>
      <c r="O60" s="106"/>
      <c r="P60" s="14"/>
      <c r="Q60" s="102"/>
      <c r="R60" s="102"/>
      <c r="S60" s="102"/>
      <c r="T60" s="50"/>
      <c r="U60" s="121"/>
      <c r="V60" s="15">
        <v>92.5</v>
      </c>
      <c r="W60" s="14" t="s">
        <v>553</v>
      </c>
      <c r="X60" s="15">
        <f t="shared" si="1"/>
        <v>69.38</v>
      </c>
      <c r="Y60" s="14" t="s">
        <v>553</v>
      </c>
    </row>
    <row r="61" spans="1:25" ht="12.75" customHeight="1" x14ac:dyDescent="0.15">
      <c r="A61" s="101"/>
      <c r="B61" s="106"/>
      <c r="C61" s="18"/>
      <c r="D61" s="102"/>
      <c r="E61" s="102"/>
      <c r="F61" s="102"/>
      <c r="G61" s="51"/>
      <c r="H61" s="121"/>
      <c r="I61" s="19">
        <v>1.4</v>
      </c>
      <c r="J61" s="18" t="s">
        <v>15</v>
      </c>
      <c r="K61" s="19">
        <f t="shared" si="0"/>
        <v>1.05</v>
      </c>
      <c r="L61" s="18" t="s">
        <v>15</v>
      </c>
      <c r="M61" s="4"/>
      <c r="N61" s="101"/>
      <c r="O61" s="106"/>
      <c r="P61" s="18"/>
      <c r="Q61" s="102"/>
      <c r="R61" s="102"/>
      <c r="S61" s="102"/>
      <c r="T61" s="51"/>
      <c r="U61" s="121"/>
      <c r="V61" s="19">
        <v>3.3</v>
      </c>
      <c r="W61" s="18" t="s">
        <v>553</v>
      </c>
      <c r="X61" s="19">
        <f t="shared" si="1"/>
        <v>2.48</v>
      </c>
      <c r="Y61" s="18" t="s">
        <v>553</v>
      </c>
    </row>
    <row r="62" spans="1:25" ht="12.75" customHeight="1" x14ac:dyDescent="0.15">
      <c r="A62" s="100">
        <v>12</v>
      </c>
      <c r="B62" s="106" t="s">
        <v>39</v>
      </c>
      <c r="C62" s="86" t="s">
        <v>112</v>
      </c>
      <c r="D62" s="102" t="s">
        <v>222</v>
      </c>
      <c r="E62" s="102" t="s">
        <v>223</v>
      </c>
      <c r="F62" s="102" t="s">
        <v>224</v>
      </c>
      <c r="G62" s="48" t="s">
        <v>169</v>
      </c>
      <c r="H62" s="121" t="s">
        <v>225</v>
      </c>
      <c r="I62" s="11">
        <v>590</v>
      </c>
      <c r="J62" s="12" t="s">
        <v>14</v>
      </c>
      <c r="K62" s="49">
        <f>IF(I62="","",I62*0.75)</f>
        <v>442.5</v>
      </c>
      <c r="L62" s="12" t="s">
        <v>14</v>
      </c>
      <c r="M62" s="45"/>
      <c r="N62" s="100">
        <v>27</v>
      </c>
      <c r="O62" s="106" t="s">
        <v>40</v>
      </c>
      <c r="P62" s="82" t="s">
        <v>119</v>
      </c>
      <c r="Q62" s="102" t="s">
        <v>227</v>
      </c>
      <c r="R62" s="102" t="s">
        <v>228</v>
      </c>
      <c r="S62" s="102" t="s">
        <v>229</v>
      </c>
      <c r="T62" s="48" t="s">
        <v>250</v>
      </c>
      <c r="U62" s="121" t="s">
        <v>230</v>
      </c>
      <c r="V62" s="11">
        <v>557</v>
      </c>
      <c r="W62" s="12" t="s">
        <v>555</v>
      </c>
      <c r="X62" s="49">
        <f>IF(V62="","",V62*0.75)</f>
        <v>417.75</v>
      </c>
      <c r="Y62" s="12" t="s">
        <v>555</v>
      </c>
    </row>
    <row r="63" spans="1:25" ht="12.75" customHeight="1" x14ac:dyDescent="0.15">
      <c r="A63" s="101"/>
      <c r="B63" s="106"/>
      <c r="C63" s="14" t="s">
        <v>113</v>
      </c>
      <c r="D63" s="102"/>
      <c r="E63" s="102"/>
      <c r="F63" s="102"/>
      <c r="G63" s="50" t="s">
        <v>221</v>
      </c>
      <c r="H63" s="121"/>
      <c r="I63" s="15">
        <v>20.2</v>
      </c>
      <c r="J63" s="14" t="s">
        <v>15</v>
      </c>
      <c r="K63" s="15">
        <f>IF(I63="","",ROUND(I63*0.75,2))</f>
        <v>15.15</v>
      </c>
      <c r="L63" s="14" t="s">
        <v>15</v>
      </c>
      <c r="M63" s="4"/>
      <c r="N63" s="101"/>
      <c r="O63" s="106"/>
      <c r="P63" s="14" t="s">
        <v>120</v>
      </c>
      <c r="Q63" s="102"/>
      <c r="R63" s="102"/>
      <c r="S63" s="102"/>
      <c r="T63" s="50" t="s">
        <v>258</v>
      </c>
      <c r="U63" s="121"/>
      <c r="V63" s="15">
        <v>23.9</v>
      </c>
      <c r="W63" s="14" t="s">
        <v>553</v>
      </c>
      <c r="X63" s="15">
        <f>IF(V63="","",ROUND(V63*0.75,2))</f>
        <v>17.93</v>
      </c>
      <c r="Y63" s="14" t="s">
        <v>553</v>
      </c>
    </row>
    <row r="64" spans="1:25" ht="12.75" customHeight="1" x14ac:dyDescent="0.15">
      <c r="A64" s="101"/>
      <c r="B64" s="106"/>
      <c r="C64" s="14" t="s">
        <v>114</v>
      </c>
      <c r="D64" s="102"/>
      <c r="E64" s="102"/>
      <c r="F64" s="102"/>
      <c r="G64" s="50"/>
      <c r="H64" s="121"/>
      <c r="I64" s="15">
        <v>14.2</v>
      </c>
      <c r="J64" s="14" t="s">
        <v>15</v>
      </c>
      <c r="K64" s="15">
        <f t="shared" si="0"/>
        <v>10.65</v>
      </c>
      <c r="L64" s="14" t="s">
        <v>15</v>
      </c>
      <c r="M64" s="4"/>
      <c r="N64" s="101"/>
      <c r="O64" s="106"/>
      <c r="P64" s="14" t="s">
        <v>57</v>
      </c>
      <c r="Q64" s="102"/>
      <c r="R64" s="102"/>
      <c r="S64" s="102"/>
      <c r="T64" s="50"/>
      <c r="U64" s="121"/>
      <c r="V64" s="15">
        <v>13.5</v>
      </c>
      <c r="W64" s="14" t="s">
        <v>553</v>
      </c>
      <c r="X64" s="15">
        <f t="shared" si="1"/>
        <v>10.130000000000001</v>
      </c>
      <c r="Y64" s="14" t="s">
        <v>553</v>
      </c>
    </row>
    <row r="65" spans="1:25" ht="12.75" customHeight="1" x14ac:dyDescent="0.15">
      <c r="A65" s="101"/>
      <c r="B65" s="106"/>
      <c r="C65" s="14"/>
      <c r="D65" s="102"/>
      <c r="E65" s="102"/>
      <c r="F65" s="102"/>
      <c r="G65" s="50"/>
      <c r="H65" s="121"/>
      <c r="I65" s="15">
        <v>92.6</v>
      </c>
      <c r="J65" s="14" t="s">
        <v>15</v>
      </c>
      <c r="K65" s="15">
        <f t="shared" si="0"/>
        <v>69.45</v>
      </c>
      <c r="L65" s="14" t="s">
        <v>15</v>
      </c>
      <c r="M65" s="4"/>
      <c r="N65" s="101"/>
      <c r="O65" s="106"/>
      <c r="P65" s="14"/>
      <c r="Q65" s="102"/>
      <c r="R65" s="102"/>
      <c r="S65" s="102"/>
      <c r="T65" s="50"/>
      <c r="U65" s="121"/>
      <c r="V65" s="15">
        <v>83.3</v>
      </c>
      <c r="W65" s="14" t="s">
        <v>553</v>
      </c>
      <c r="X65" s="15">
        <f t="shared" si="1"/>
        <v>62.48</v>
      </c>
      <c r="Y65" s="14" t="s">
        <v>553</v>
      </c>
    </row>
    <row r="66" spans="1:25" ht="12.75" customHeight="1" x14ac:dyDescent="0.15">
      <c r="A66" s="101"/>
      <c r="B66" s="106"/>
      <c r="C66" s="18"/>
      <c r="D66" s="102"/>
      <c r="E66" s="102"/>
      <c r="F66" s="102"/>
      <c r="G66" s="51"/>
      <c r="H66" s="121"/>
      <c r="I66" s="19">
        <v>3.3</v>
      </c>
      <c r="J66" s="18" t="s">
        <v>15</v>
      </c>
      <c r="K66" s="19">
        <f t="shared" si="0"/>
        <v>2.48</v>
      </c>
      <c r="L66" s="18" t="s">
        <v>15</v>
      </c>
      <c r="M66" s="4"/>
      <c r="N66" s="101"/>
      <c r="O66" s="106"/>
      <c r="P66" s="18"/>
      <c r="Q66" s="102"/>
      <c r="R66" s="102"/>
      <c r="S66" s="102"/>
      <c r="T66" s="51"/>
      <c r="U66" s="121"/>
      <c r="V66" s="19">
        <v>2</v>
      </c>
      <c r="W66" s="18" t="s">
        <v>553</v>
      </c>
      <c r="X66" s="19">
        <f t="shared" si="1"/>
        <v>1.5</v>
      </c>
      <c r="Y66" s="18" t="s">
        <v>553</v>
      </c>
    </row>
    <row r="67" spans="1:25" ht="12.75" customHeight="1" x14ac:dyDescent="0.15">
      <c r="A67" s="100">
        <v>13</v>
      </c>
      <c r="B67" s="106" t="s">
        <v>40</v>
      </c>
      <c r="C67" s="82" t="s">
        <v>119</v>
      </c>
      <c r="D67" s="102" t="s">
        <v>227</v>
      </c>
      <c r="E67" s="102" t="s">
        <v>228</v>
      </c>
      <c r="F67" s="102" t="s">
        <v>229</v>
      </c>
      <c r="G67" s="48" t="s">
        <v>169</v>
      </c>
      <c r="H67" s="121" t="s">
        <v>230</v>
      </c>
      <c r="I67" s="11">
        <v>558</v>
      </c>
      <c r="J67" s="12" t="s">
        <v>14</v>
      </c>
      <c r="K67" s="49">
        <f>IF(I67="","",I67*0.75)</f>
        <v>418.5</v>
      </c>
      <c r="L67" s="12" t="s">
        <v>14</v>
      </c>
      <c r="M67" s="45"/>
      <c r="N67" s="100">
        <v>28</v>
      </c>
      <c r="O67" s="106" t="s">
        <v>41</v>
      </c>
      <c r="P67" s="79" t="s">
        <v>124</v>
      </c>
      <c r="Q67" s="102" t="s">
        <v>260</v>
      </c>
      <c r="R67" s="102" t="s">
        <v>261</v>
      </c>
      <c r="S67" s="102" t="s">
        <v>145</v>
      </c>
      <c r="T67" s="48" t="s">
        <v>169</v>
      </c>
      <c r="U67" s="121" t="s">
        <v>262</v>
      </c>
      <c r="V67" s="11">
        <v>565</v>
      </c>
      <c r="W67" s="12" t="s">
        <v>555</v>
      </c>
      <c r="X67" s="49">
        <f>IF(V67="","",V67*0.75)</f>
        <v>423.75</v>
      </c>
      <c r="Y67" s="12" t="s">
        <v>555</v>
      </c>
    </row>
    <row r="68" spans="1:25" ht="12.75" customHeight="1" x14ac:dyDescent="0.15">
      <c r="A68" s="101"/>
      <c r="B68" s="106"/>
      <c r="C68" s="14" t="s">
        <v>120</v>
      </c>
      <c r="D68" s="102"/>
      <c r="E68" s="102"/>
      <c r="F68" s="102"/>
      <c r="G68" s="50" t="s">
        <v>226</v>
      </c>
      <c r="H68" s="121"/>
      <c r="I68" s="15">
        <v>23.9</v>
      </c>
      <c r="J68" s="14" t="s">
        <v>15</v>
      </c>
      <c r="K68" s="15">
        <f>IF(I68="","",ROUND(I68*0.75,2))</f>
        <v>17.93</v>
      </c>
      <c r="L68" s="14" t="s">
        <v>15</v>
      </c>
      <c r="M68" s="4"/>
      <c r="N68" s="101"/>
      <c r="O68" s="106"/>
      <c r="P68" s="14" t="s">
        <v>125</v>
      </c>
      <c r="Q68" s="102"/>
      <c r="R68" s="102"/>
      <c r="S68" s="102"/>
      <c r="T68" s="50" t="s">
        <v>259</v>
      </c>
      <c r="U68" s="121"/>
      <c r="V68" s="15">
        <v>25.7</v>
      </c>
      <c r="W68" s="14" t="s">
        <v>553</v>
      </c>
      <c r="X68" s="15">
        <f>IF(V68="","",ROUND(V68*0.75,2))</f>
        <v>19.28</v>
      </c>
      <c r="Y68" s="14" t="s">
        <v>553</v>
      </c>
    </row>
    <row r="69" spans="1:25" ht="12.75" customHeight="1" x14ac:dyDescent="0.15">
      <c r="A69" s="101"/>
      <c r="B69" s="106"/>
      <c r="C69" s="14" t="s">
        <v>57</v>
      </c>
      <c r="D69" s="102"/>
      <c r="E69" s="102"/>
      <c r="F69" s="102"/>
      <c r="G69" s="50"/>
      <c r="H69" s="121"/>
      <c r="I69" s="15">
        <v>13.5</v>
      </c>
      <c r="J69" s="14" t="s">
        <v>15</v>
      </c>
      <c r="K69" s="15">
        <f t="shared" si="0"/>
        <v>10.130000000000001</v>
      </c>
      <c r="L69" s="14" t="s">
        <v>15</v>
      </c>
      <c r="M69" s="4"/>
      <c r="N69" s="101"/>
      <c r="O69" s="106"/>
      <c r="P69" s="14" t="s">
        <v>126</v>
      </c>
      <c r="Q69" s="102"/>
      <c r="R69" s="102"/>
      <c r="S69" s="102"/>
      <c r="T69" s="50"/>
      <c r="U69" s="121"/>
      <c r="V69" s="15">
        <v>14.8</v>
      </c>
      <c r="W69" s="14" t="s">
        <v>553</v>
      </c>
      <c r="X69" s="15">
        <f t="shared" si="1"/>
        <v>11.1</v>
      </c>
      <c r="Y69" s="14" t="s">
        <v>553</v>
      </c>
    </row>
    <row r="70" spans="1:25" ht="12.75" customHeight="1" x14ac:dyDescent="0.15">
      <c r="A70" s="101"/>
      <c r="B70" s="106"/>
      <c r="C70" s="14"/>
      <c r="D70" s="102"/>
      <c r="E70" s="102"/>
      <c r="F70" s="102"/>
      <c r="G70" s="50"/>
      <c r="H70" s="121"/>
      <c r="I70" s="15">
        <v>83.3</v>
      </c>
      <c r="J70" s="14" t="s">
        <v>15</v>
      </c>
      <c r="K70" s="15">
        <f t="shared" si="0"/>
        <v>62.48</v>
      </c>
      <c r="L70" s="14" t="s">
        <v>15</v>
      </c>
      <c r="M70" s="4"/>
      <c r="N70" s="101"/>
      <c r="O70" s="106"/>
      <c r="P70" s="14" t="s">
        <v>83</v>
      </c>
      <c r="Q70" s="102"/>
      <c r="R70" s="102"/>
      <c r="S70" s="102"/>
      <c r="T70" s="50"/>
      <c r="U70" s="121"/>
      <c r="V70" s="15">
        <v>80.7</v>
      </c>
      <c r="W70" s="14" t="s">
        <v>553</v>
      </c>
      <c r="X70" s="15">
        <f t="shared" si="1"/>
        <v>60.53</v>
      </c>
      <c r="Y70" s="14" t="s">
        <v>553</v>
      </c>
    </row>
    <row r="71" spans="1:25" ht="12.75" customHeight="1" x14ac:dyDescent="0.15">
      <c r="A71" s="101"/>
      <c r="B71" s="106"/>
      <c r="C71" s="18"/>
      <c r="D71" s="102"/>
      <c r="E71" s="102"/>
      <c r="F71" s="102"/>
      <c r="G71" s="51"/>
      <c r="H71" s="121"/>
      <c r="I71" s="19">
        <v>2</v>
      </c>
      <c r="J71" s="18" t="s">
        <v>15</v>
      </c>
      <c r="K71" s="19">
        <f t="shared" si="0"/>
        <v>1.5</v>
      </c>
      <c r="L71" s="18" t="s">
        <v>15</v>
      </c>
      <c r="M71" s="4"/>
      <c r="N71" s="101"/>
      <c r="O71" s="106"/>
      <c r="P71" s="18"/>
      <c r="Q71" s="102"/>
      <c r="R71" s="102"/>
      <c r="S71" s="102"/>
      <c r="T71" s="51"/>
      <c r="U71" s="121"/>
      <c r="V71" s="19">
        <v>1.4</v>
      </c>
      <c r="W71" s="18" t="s">
        <v>553</v>
      </c>
      <c r="X71" s="19">
        <f t="shared" si="1"/>
        <v>1.05</v>
      </c>
      <c r="Y71" s="18" t="s">
        <v>553</v>
      </c>
    </row>
    <row r="72" spans="1:25" ht="12.75" customHeight="1" x14ac:dyDescent="0.15">
      <c r="A72" s="100">
        <v>14</v>
      </c>
      <c r="B72" s="106" t="s">
        <v>41</v>
      </c>
      <c r="C72" s="79" t="s">
        <v>124</v>
      </c>
      <c r="D72" s="102" t="s">
        <v>233</v>
      </c>
      <c r="E72" s="102" t="s">
        <v>234</v>
      </c>
      <c r="F72" s="102" t="s">
        <v>129</v>
      </c>
      <c r="G72" s="48" t="s">
        <v>169</v>
      </c>
      <c r="H72" s="121" t="s">
        <v>235</v>
      </c>
      <c r="I72" s="11">
        <v>587</v>
      </c>
      <c r="J72" s="12" t="s">
        <v>14</v>
      </c>
      <c r="K72" s="49">
        <f>IF(I72="","",I72*0.75)</f>
        <v>440.25</v>
      </c>
      <c r="L72" s="12" t="s">
        <v>14</v>
      </c>
      <c r="M72" s="45"/>
      <c r="N72" s="100">
        <v>29</v>
      </c>
      <c r="O72" s="106" t="s">
        <v>35</v>
      </c>
      <c r="P72" s="78" t="s">
        <v>556</v>
      </c>
      <c r="Q72" s="102" t="s">
        <v>239</v>
      </c>
      <c r="R72" s="102" t="s">
        <v>240</v>
      </c>
      <c r="S72" s="102" t="s">
        <v>264</v>
      </c>
      <c r="T72" s="48" t="s">
        <v>169</v>
      </c>
      <c r="U72" s="121" t="s">
        <v>242</v>
      </c>
      <c r="V72" s="11">
        <v>537</v>
      </c>
      <c r="W72" s="12" t="s">
        <v>555</v>
      </c>
      <c r="X72" s="49">
        <f>IF(V72="","",V72*0.75)</f>
        <v>402.75</v>
      </c>
      <c r="Y72" s="12" t="s">
        <v>555</v>
      </c>
    </row>
    <row r="73" spans="1:25" ht="12.75" customHeight="1" x14ac:dyDescent="0.15">
      <c r="A73" s="101"/>
      <c r="B73" s="106"/>
      <c r="C73" s="14" t="s">
        <v>125</v>
      </c>
      <c r="D73" s="103"/>
      <c r="E73" s="103"/>
      <c r="F73" s="103"/>
      <c r="G73" s="50" t="s">
        <v>231</v>
      </c>
      <c r="H73" s="122"/>
      <c r="I73" s="15">
        <v>25.6</v>
      </c>
      <c r="J73" s="14" t="s">
        <v>15</v>
      </c>
      <c r="K73" s="15">
        <f>IF(I73="","",ROUND(I73*0.75,2))</f>
        <v>19.2</v>
      </c>
      <c r="L73" s="14" t="s">
        <v>15</v>
      </c>
      <c r="M73" s="4"/>
      <c r="N73" s="101"/>
      <c r="O73" s="106"/>
      <c r="P73" s="14" t="s">
        <v>42</v>
      </c>
      <c r="Q73" s="103"/>
      <c r="R73" s="103"/>
      <c r="S73" s="103"/>
      <c r="T73" s="50" t="s">
        <v>237</v>
      </c>
      <c r="U73" s="122"/>
      <c r="V73" s="15">
        <v>18.3</v>
      </c>
      <c r="W73" s="14" t="s">
        <v>553</v>
      </c>
      <c r="X73" s="15">
        <f>IF(V73="","",ROUND(V73*0.75,2))</f>
        <v>13.73</v>
      </c>
      <c r="Y73" s="14" t="s">
        <v>553</v>
      </c>
    </row>
    <row r="74" spans="1:25" ht="12.75" customHeight="1" x14ac:dyDescent="0.15">
      <c r="A74" s="101"/>
      <c r="B74" s="106"/>
      <c r="C74" s="14" t="s">
        <v>126</v>
      </c>
      <c r="D74" s="103"/>
      <c r="E74" s="103"/>
      <c r="F74" s="103"/>
      <c r="G74" s="50" t="s">
        <v>232</v>
      </c>
      <c r="H74" s="122"/>
      <c r="I74" s="15">
        <v>14.7</v>
      </c>
      <c r="J74" s="14" t="s">
        <v>15</v>
      </c>
      <c r="K74" s="15">
        <f t="shared" si="0"/>
        <v>11.03</v>
      </c>
      <c r="L74" s="14" t="s">
        <v>15</v>
      </c>
      <c r="M74" s="4"/>
      <c r="N74" s="101"/>
      <c r="O74" s="106"/>
      <c r="P74" s="14" t="s">
        <v>43</v>
      </c>
      <c r="Q74" s="103"/>
      <c r="R74" s="103"/>
      <c r="S74" s="103"/>
      <c r="T74" s="50" t="s">
        <v>263</v>
      </c>
      <c r="U74" s="122"/>
      <c r="V74" s="15">
        <v>14.1</v>
      </c>
      <c r="W74" s="14" t="s">
        <v>553</v>
      </c>
      <c r="X74" s="15">
        <f t="shared" si="1"/>
        <v>10.58</v>
      </c>
      <c r="Y74" s="14" t="s">
        <v>553</v>
      </c>
    </row>
    <row r="75" spans="1:25" ht="12.75" customHeight="1" x14ac:dyDescent="0.15">
      <c r="A75" s="101"/>
      <c r="B75" s="106"/>
      <c r="C75" s="14" t="s">
        <v>127</v>
      </c>
      <c r="D75" s="103"/>
      <c r="E75" s="103"/>
      <c r="F75" s="103"/>
      <c r="G75" s="50"/>
      <c r="H75" s="122"/>
      <c r="I75" s="15">
        <v>87.7</v>
      </c>
      <c r="J75" s="14" t="s">
        <v>15</v>
      </c>
      <c r="K75" s="15">
        <f t="shared" si="0"/>
        <v>65.78</v>
      </c>
      <c r="L75" s="14" t="s">
        <v>15</v>
      </c>
      <c r="M75" s="4"/>
      <c r="N75" s="101"/>
      <c r="O75" s="106"/>
      <c r="P75" s="14"/>
      <c r="Q75" s="103"/>
      <c r="R75" s="103"/>
      <c r="S75" s="103"/>
      <c r="T75" s="50"/>
      <c r="U75" s="122"/>
      <c r="V75" s="15">
        <v>83</v>
      </c>
      <c r="W75" s="14" t="s">
        <v>553</v>
      </c>
      <c r="X75" s="15">
        <f t="shared" si="1"/>
        <v>62.25</v>
      </c>
      <c r="Y75" s="14" t="s">
        <v>553</v>
      </c>
    </row>
    <row r="76" spans="1:25" ht="12.75" customHeight="1" x14ac:dyDescent="0.15">
      <c r="A76" s="101"/>
      <c r="B76" s="106"/>
      <c r="C76" s="18"/>
      <c r="D76" s="103"/>
      <c r="E76" s="103"/>
      <c r="F76" s="103"/>
      <c r="G76" s="51"/>
      <c r="H76" s="122"/>
      <c r="I76" s="19">
        <v>1.2</v>
      </c>
      <c r="J76" s="18" t="s">
        <v>15</v>
      </c>
      <c r="K76" s="19">
        <f t="shared" si="0"/>
        <v>0.9</v>
      </c>
      <c r="L76" s="18" t="s">
        <v>15</v>
      </c>
      <c r="M76" s="4"/>
      <c r="N76" s="101"/>
      <c r="O76" s="106"/>
      <c r="P76" s="18"/>
      <c r="Q76" s="103"/>
      <c r="R76" s="103"/>
      <c r="S76" s="103"/>
      <c r="T76" s="51"/>
      <c r="U76" s="122"/>
      <c r="V76" s="19">
        <v>1.1000000000000001</v>
      </c>
      <c r="W76" s="18" t="s">
        <v>553</v>
      </c>
      <c r="X76" s="19">
        <f t="shared" si="1"/>
        <v>0.83</v>
      </c>
      <c r="Y76" s="18" t="s">
        <v>553</v>
      </c>
    </row>
    <row r="77" spans="1:25" ht="12.75" customHeight="1" x14ac:dyDescent="0.15">
      <c r="A77" s="100">
        <v>15</v>
      </c>
      <c r="B77" s="100" t="s">
        <v>35</v>
      </c>
      <c r="C77" s="78" t="s">
        <v>556</v>
      </c>
      <c r="D77" s="102" t="s">
        <v>239</v>
      </c>
      <c r="E77" s="102" t="s">
        <v>240</v>
      </c>
      <c r="F77" s="102" t="s">
        <v>241</v>
      </c>
      <c r="G77" s="48" t="s">
        <v>169</v>
      </c>
      <c r="H77" s="121" t="s">
        <v>242</v>
      </c>
      <c r="I77" s="11">
        <v>528</v>
      </c>
      <c r="J77" s="12" t="s">
        <v>14</v>
      </c>
      <c r="K77" s="49">
        <f>IF(I77="","",I77*0.75)</f>
        <v>396</v>
      </c>
      <c r="L77" s="12" t="s">
        <v>14</v>
      </c>
      <c r="M77" s="45"/>
      <c r="N77" s="100">
        <v>30</v>
      </c>
      <c r="O77" s="100" t="s">
        <v>36</v>
      </c>
      <c r="P77" s="81" t="s">
        <v>48</v>
      </c>
      <c r="Q77" s="102" t="s">
        <v>171</v>
      </c>
      <c r="R77" s="102" t="s">
        <v>172</v>
      </c>
      <c r="S77" s="102" t="s">
        <v>53</v>
      </c>
      <c r="T77" s="48" t="s">
        <v>169</v>
      </c>
      <c r="U77" s="121" t="s">
        <v>173</v>
      </c>
      <c r="V77" s="11">
        <v>575</v>
      </c>
      <c r="W77" s="12" t="s">
        <v>555</v>
      </c>
      <c r="X77" s="49">
        <f>IF(V77="","",V77*0.75)</f>
        <v>431.25</v>
      </c>
      <c r="Y77" s="12" t="s">
        <v>555</v>
      </c>
    </row>
    <row r="78" spans="1:25" ht="12.75" customHeight="1" x14ac:dyDescent="0.15">
      <c r="A78" s="100"/>
      <c r="B78" s="100"/>
      <c r="C78" s="14" t="s">
        <v>42</v>
      </c>
      <c r="D78" s="102"/>
      <c r="E78" s="102"/>
      <c r="F78" s="102"/>
      <c r="G78" s="50" t="s">
        <v>237</v>
      </c>
      <c r="H78" s="121"/>
      <c r="I78" s="15">
        <v>18.8</v>
      </c>
      <c r="J78" s="14" t="s">
        <v>15</v>
      </c>
      <c r="K78" s="15">
        <f>IF(I78="","",ROUND(I78*0.75,2))</f>
        <v>14.1</v>
      </c>
      <c r="L78" s="14" t="s">
        <v>15</v>
      </c>
      <c r="M78" s="4"/>
      <c r="N78" s="100"/>
      <c r="O78" s="100"/>
      <c r="P78" s="14" t="s">
        <v>49</v>
      </c>
      <c r="Q78" s="102"/>
      <c r="R78" s="102"/>
      <c r="S78" s="102"/>
      <c r="T78" s="50" t="s">
        <v>170</v>
      </c>
      <c r="U78" s="121"/>
      <c r="V78" s="15">
        <v>22.1</v>
      </c>
      <c r="W78" s="14" t="s">
        <v>553</v>
      </c>
      <c r="X78" s="15">
        <f t="shared" ref="X78:X86" si="2">IF(V78="","",ROUND(V78*0.75,2))</f>
        <v>16.579999999999998</v>
      </c>
      <c r="Y78" s="14" t="s">
        <v>553</v>
      </c>
    </row>
    <row r="79" spans="1:25" ht="12.75" customHeight="1" x14ac:dyDescent="0.15">
      <c r="A79" s="100"/>
      <c r="B79" s="100"/>
      <c r="C79" s="14" t="s">
        <v>43</v>
      </c>
      <c r="D79" s="102"/>
      <c r="E79" s="102"/>
      <c r="F79" s="102"/>
      <c r="G79" s="50" t="s">
        <v>238</v>
      </c>
      <c r="H79" s="121"/>
      <c r="I79" s="15">
        <v>14.1</v>
      </c>
      <c r="J79" s="14" t="s">
        <v>15</v>
      </c>
      <c r="K79" s="15">
        <f>IF(I79="","",ROUND(I79*0.75,2))</f>
        <v>10.58</v>
      </c>
      <c r="L79" s="14" t="s">
        <v>15</v>
      </c>
      <c r="M79" s="4"/>
      <c r="N79" s="100"/>
      <c r="O79" s="100"/>
      <c r="P79" s="14" t="s">
        <v>540</v>
      </c>
      <c r="Q79" s="102"/>
      <c r="R79" s="102"/>
      <c r="S79" s="102"/>
      <c r="T79" s="50"/>
      <c r="U79" s="121"/>
      <c r="V79" s="15">
        <v>14.4</v>
      </c>
      <c r="W79" s="14" t="s">
        <v>553</v>
      </c>
      <c r="X79" s="15">
        <f t="shared" si="2"/>
        <v>10.8</v>
      </c>
      <c r="Y79" s="14" t="s">
        <v>553</v>
      </c>
    </row>
    <row r="80" spans="1:25" ht="12.75" customHeight="1" x14ac:dyDescent="0.15">
      <c r="A80" s="100"/>
      <c r="B80" s="100"/>
      <c r="C80" s="14"/>
      <c r="D80" s="102"/>
      <c r="E80" s="102"/>
      <c r="F80" s="102"/>
      <c r="G80" s="50"/>
      <c r="H80" s="121"/>
      <c r="I80" s="15">
        <v>80.5</v>
      </c>
      <c r="J80" s="14" t="s">
        <v>15</v>
      </c>
      <c r="K80" s="15">
        <f>IF(I80="","",ROUND(I80*0.75,2))</f>
        <v>60.38</v>
      </c>
      <c r="L80" s="14" t="s">
        <v>15</v>
      </c>
      <c r="M80" s="4"/>
      <c r="N80" s="100"/>
      <c r="O80" s="100"/>
      <c r="P80" s="14" t="s">
        <v>392</v>
      </c>
      <c r="Q80" s="102"/>
      <c r="R80" s="102"/>
      <c r="S80" s="102"/>
      <c r="T80" s="50"/>
      <c r="U80" s="121"/>
      <c r="V80" s="15">
        <v>86.1</v>
      </c>
      <c r="W80" s="14" t="s">
        <v>553</v>
      </c>
      <c r="X80" s="15">
        <f t="shared" si="2"/>
        <v>64.58</v>
      </c>
      <c r="Y80" s="14" t="s">
        <v>553</v>
      </c>
    </row>
    <row r="81" spans="1:26" ht="12.75" customHeight="1" x14ac:dyDescent="0.15">
      <c r="A81" s="100"/>
      <c r="B81" s="100"/>
      <c r="C81" s="18"/>
      <c r="D81" s="102"/>
      <c r="E81" s="102"/>
      <c r="F81" s="102"/>
      <c r="G81" s="51"/>
      <c r="H81" s="121"/>
      <c r="I81" s="19">
        <v>1.1000000000000001</v>
      </c>
      <c r="J81" s="18" t="s">
        <v>15</v>
      </c>
      <c r="K81" s="19">
        <f>IF(I81="","",ROUND(I81*0.75,2))</f>
        <v>0.83</v>
      </c>
      <c r="L81" s="18" t="s">
        <v>15</v>
      </c>
      <c r="M81" s="4"/>
      <c r="N81" s="100"/>
      <c r="O81" s="100"/>
      <c r="P81" s="18"/>
      <c r="Q81" s="102"/>
      <c r="R81" s="102"/>
      <c r="S81" s="102"/>
      <c r="T81" s="51"/>
      <c r="U81" s="121"/>
      <c r="V81" s="19">
        <v>1</v>
      </c>
      <c r="W81" s="18" t="s">
        <v>553</v>
      </c>
      <c r="X81" s="19">
        <f t="shared" si="2"/>
        <v>0.75</v>
      </c>
      <c r="Y81" s="18" t="s">
        <v>553</v>
      </c>
    </row>
    <row r="82" spans="1:26" ht="12.75" customHeight="1" x14ac:dyDescent="0.15">
      <c r="A82" s="100" t="s">
        <v>17</v>
      </c>
      <c r="B82" s="100"/>
      <c r="C82" s="23" t="s">
        <v>18</v>
      </c>
      <c r="D82" s="117" t="s">
        <v>19</v>
      </c>
      <c r="E82" s="123"/>
      <c r="F82" s="123"/>
      <c r="G82" s="123"/>
      <c r="H82" s="119"/>
      <c r="I82" s="24"/>
      <c r="J82" s="4"/>
      <c r="K82" s="24"/>
      <c r="L82" s="4"/>
      <c r="M82" s="4"/>
      <c r="N82" s="100">
        <v>31</v>
      </c>
      <c r="O82" s="100" t="s">
        <v>37</v>
      </c>
      <c r="P82" s="84" t="s">
        <v>55</v>
      </c>
      <c r="Q82" s="102" t="s">
        <v>265</v>
      </c>
      <c r="R82" s="102" t="s">
        <v>266</v>
      </c>
      <c r="S82" s="102" t="s">
        <v>148</v>
      </c>
      <c r="T82" s="48" t="s">
        <v>169</v>
      </c>
      <c r="U82" s="121" t="s">
        <v>267</v>
      </c>
      <c r="V82" s="11">
        <v>603</v>
      </c>
      <c r="W82" s="12" t="s">
        <v>555</v>
      </c>
      <c r="X82" s="49">
        <f>IF(V82="","",V82*0.75)</f>
        <v>452.25</v>
      </c>
      <c r="Y82" s="12" t="s">
        <v>555</v>
      </c>
    </row>
    <row r="83" spans="1:26" ht="12.75" customHeight="1" x14ac:dyDescent="0.15">
      <c r="A83" s="100"/>
      <c r="B83" s="100"/>
      <c r="C83" s="23" t="s">
        <v>20</v>
      </c>
      <c r="D83" s="26" t="s">
        <v>21</v>
      </c>
      <c r="E83" s="26" t="s">
        <v>22</v>
      </c>
      <c r="F83" s="26" t="s">
        <v>23</v>
      </c>
      <c r="G83" s="26" t="s">
        <v>24</v>
      </c>
      <c r="H83" s="26" t="s">
        <v>25</v>
      </c>
      <c r="I83" s="27"/>
      <c r="J83" s="4"/>
      <c r="K83" s="27"/>
      <c r="L83" s="4"/>
      <c r="M83" s="4"/>
      <c r="N83" s="100"/>
      <c r="O83" s="100"/>
      <c r="P83" s="14" t="s">
        <v>56</v>
      </c>
      <c r="Q83" s="102"/>
      <c r="R83" s="102"/>
      <c r="S83" s="102"/>
      <c r="T83" s="50" t="s">
        <v>174</v>
      </c>
      <c r="U83" s="121"/>
      <c r="V83" s="15">
        <v>23.2</v>
      </c>
      <c r="W83" s="14" t="s">
        <v>553</v>
      </c>
      <c r="X83" s="15">
        <f>IF(V83="","",ROUND(V83*0.75,2))</f>
        <v>17.399999999999999</v>
      </c>
      <c r="Y83" s="14" t="s">
        <v>553</v>
      </c>
      <c r="Z83" s="4"/>
    </row>
    <row r="84" spans="1:26" ht="12.75" customHeight="1" x14ac:dyDescent="0.15">
      <c r="A84" s="28" t="s">
        <v>26</v>
      </c>
      <c r="B84" s="29" t="s">
        <v>27</v>
      </c>
      <c r="C84" s="30" t="s">
        <v>161</v>
      </c>
      <c r="D84" s="31">
        <f>18413/31</f>
        <v>593.9677419354839</v>
      </c>
      <c r="E84" s="32">
        <f>691.9/31</f>
        <v>22.319354838709678</v>
      </c>
      <c r="F84" s="32">
        <f>532.4/31</f>
        <v>17.174193548387095</v>
      </c>
      <c r="G84" s="32">
        <f>2646.1/31</f>
        <v>85.358064516129033</v>
      </c>
      <c r="H84" s="32">
        <f>51/31</f>
        <v>1.6451612903225807</v>
      </c>
      <c r="I84" s="34"/>
      <c r="J84" s="4"/>
      <c r="K84" s="34"/>
      <c r="L84" s="4"/>
      <c r="M84" s="4"/>
      <c r="N84" s="100"/>
      <c r="O84" s="100"/>
      <c r="P84" s="14" t="s">
        <v>57</v>
      </c>
      <c r="Q84" s="102"/>
      <c r="R84" s="102"/>
      <c r="S84" s="102"/>
      <c r="T84" s="50" t="s">
        <v>175</v>
      </c>
      <c r="U84" s="121"/>
      <c r="V84" s="15">
        <v>21.9</v>
      </c>
      <c r="W84" s="14" t="s">
        <v>553</v>
      </c>
      <c r="X84" s="15">
        <f t="shared" si="2"/>
        <v>16.43</v>
      </c>
      <c r="Y84" s="14" t="s">
        <v>553</v>
      </c>
      <c r="Z84" s="4"/>
    </row>
    <row r="85" spans="1:26" ht="12.75" customHeight="1" x14ac:dyDescent="0.15">
      <c r="A85" s="28" t="s">
        <v>30</v>
      </c>
      <c r="B85" s="29" t="s">
        <v>27</v>
      </c>
      <c r="C85" s="30" t="s">
        <v>162</v>
      </c>
      <c r="D85" s="31">
        <f>+D84*0.75</f>
        <v>445.47580645161293</v>
      </c>
      <c r="E85" s="32">
        <f>+E84*0.75</f>
        <v>16.73951612903226</v>
      </c>
      <c r="F85" s="32">
        <f>+F84*0.75</f>
        <v>12.880645161290321</v>
      </c>
      <c r="G85" s="32">
        <f>+G84*0.75</f>
        <v>64.018548387096772</v>
      </c>
      <c r="H85" s="32">
        <f>+H84*0.75</f>
        <v>1.2338709677419355</v>
      </c>
      <c r="I85" s="34"/>
      <c r="J85" s="4"/>
      <c r="K85" s="34"/>
      <c r="L85" s="4"/>
      <c r="M85" s="4"/>
      <c r="N85" s="100"/>
      <c r="O85" s="100"/>
      <c r="P85" s="14" t="s">
        <v>146</v>
      </c>
      <c r="Q85" s="102"/>
      <c r="R85" s="102"/>
      <c r="S85" s="102"/>
      <c r="T85" s="50"/>
      <c r="U85" s="121"/>
      <c r="V85" s="15">
        <v>75.8</v>
      </c>
      <c r="W85" s="14" t="s">
        <v>553</v>
      </c>
      <c r="X85" s="15">
        <f t="shared" si="2"/>
        <v>56.85</v>
      </c>
      <c r="Y85" s="14" t="s">
        <v>553</v>
      </c>
      <c r="Z85" s="4"/>
    </row>
    <row r="86" spans="1:26" ht="12.75" customHeight="1" x14ac:dyDescent="0.15">
      <c r="A86" s="35"/>
      <c r="B86" s="36"/>
      <c r="C86" s="37"/>
      <c r="D86" s="38"/>
      <c r="E86" s="39"/>
      <c r="F86" s="39"/>
      <c r="G86" s="39"/>
      <c r="H86" s="39"/>
      <c r="I86" s="34"/>
      <c r="J86" s="4"/>
      <c r="K86" s="34"/>
      <c r="L86" s="4"/>
      <c r="M86" s="4"/>
      <c r="N86" s="100"/>
      <c r="O86" s="100"/>
      <c r="P86" s="18"/>
      <c r="Q86" s="102"/>
      <c r="R86" s="102"/>
      <c r="S86" s="102"/>
      <c r="T86" s="51"/>
      <c r="U86" s="121"/>
      <c r="V86" s="19">
        <v>1.3</v>
      </c>
      <c r="W86" s="18" t="s">
        <v>553</v>
      </c>
      <c r="X86" s="19">
        <f t="shared" si="2"/>
        <v>0.98</v>
      </c>
      <c r="Y86" s="18" t="s">
        <v>553</v>
      </c>
      <c r="Z86" s="4"/>
    </row>
    <row r="87" spans="1:26" ht="12.75" customHeight="1" x14ac:dyDescent="0.15">
      <c r="A87" s="46"/>
      <c r="J87" s="4"/>
      <c r="L87" s="4"/>
      <c r="M87" s="4"/>
      <c r="N87" s="116" t="s">
        <v>32</v>
      </c>
      <c r="O87" s="116"/>
      <c r="P87" s="116"/>
      <c r="Q87" s="116"/>
      <c r="R87" s="116"/>
      <c r="S87" s="116"/>
      <c r="T87" s="116"/>
      <c r="U87" s="116"/>
      <c r="V87" s="116"/>
      <c r="W87" s="45"/>
      <c r="X87" s="52"/>
      <c r="Y87" s="45"/>
      <c r="Z87" s="4"/>
    </row>
    <row r="88" spans="1:26" ht="12.75" customHeight="1" x14ac:dyDescent="0.15">
      <c r="A88" s="46"/>
      <c r="N88" s="116"/>
      <c r="O88" s="116"/>
      <c r="P88" s="116"/>
      <c r="Q88" s="116"/>
      <c r="R88" s="116"/>
      <c r="S88" s="116"/>
      <c r="T88" s="116"/>
      <c r="U88" s="116"/>
      <c r="V88" s="116"/>
      <c r="W88" s="24"/>
      <c r="X88" s="33"/>
      <c r="Y88" s="24"/>
      <c r="Z88" s="4"/>
    </row>
    <row r="89" spans="1:26" ht="12.75" customHeight="1" x14ac:dyDescent="0.15">
      <c r="N89" s="40" t="s">
        <v>33</v>
      </c>
      <c r="O89" s="41"/>
      <c r="P89" s="17"/>
      <c r="Q89" s="42"/>
      <c r="R89" s="42"/>
      <c r="S89" s="42"/>
      <c r="T89" s="42"/>
      <c r="U89" s="42"/>
      <c r="V89" s="43"/>
      <c r="W89" s="24"/>
      <c r="X89" s="33"/>
      <c r="Y89" s="24"/>
    </row>
    <row r="90" spans="1:26" ht="12.75" customHeight="1" x14ac:dyDescent="0.15">
      <c r="N90" s="13" t="s">
        <v>34</v>
      </c>
      <c r="O90" s="41"/>
      <c r="P90" s="17"/>
      <c r="Q90" s="42"/>
      <c r="R90" s="42"/>
      <c r="S90" s="42"/>
      <c r="T90" s="42"/>
      <c r="U90" s="42"/>
      <c r="V90" s="43"/>
      <c r="W90" s="24"/>
      <c r="X90" s="33"/>
      <c r="Y90" s="24"/>
    </row>
    <row r="91" spans="1:26" x14ac:dyDescent="0.15">
      <c r="N91" s="45" t="s">
        <v>150</v>
      </c>
      <c r="O91" s="53"/>
      <c r="P91" s="53"/>
      <c r="Q91" s="53"/>
      <c r="R91" s="53"/>
      <c r="S91" s="53"/>
      <c r="T91" s="53"/>
      <c r="U91" s="53"/>
      <c r="V91" s="53"/>
      <c r="W91" s="45"/>
      <c r="X91" s="45"/>
      <c r="Y91" s="45"/>
    </row>
    <row r="92" spans="1:26" x14ac:dyDescent="0.15">
      <c r="N92" s="45" t="s">
        <v>151</v>
      </c>
      <c r="O92" s="53"/>
      <c r="P92" s="53"/>
      <c r="Q92" s="53"/>
      <c r="R92" s="53"/>
      <c r="S92" s="53"/>
      <c r="T92" s="53"/>
      <c r="U92" s="53"/>
      <c r="V92" s="53"/>
      <c r="W92" s="4"/>
      <c r="X92" s="4"/>
      <c r="Y92" s="4"/>
    </row>
    <row r="93" spans="1:26" x14ac:dyDescent="0.15">
      <c r="N93" s="45" t="s">
        <v>152</v>
      </c>
      <c r="O93" s="24"/>
      <c r="P93" s="4"/>
      <c r="Q93" s="54"/>
      <c r="R93" s="54"/>
      <c r="S93" s="54"/>
      <c r="T93" s="55"/>
      <c r="U93" s="55"/>
      <c r="V93" s="34"/>
      <c r="W93" s="4"/>
      <c r="X93" s="34"/>
      <c r="Y93" s="4"/>
    </row>
    <row r="94" spans="1:26" x14ac:dyDescent="0.15">
      <c r="N94" s="45" t="s">
        <v>151</v>
      </c>
      <c r="O94" s="24"/>
      <c r="P94" s="4"/>
      <c r="Q94" s="54"/>
      <c r="R94" s="54"/>
      <c r="S94" s="54"/>
      <c r="T94" s="55"/>
      <c r="U94" s="55"/>
      <c r="V94" s="34"/>
      <c r="W94" s="4"/>
      <c r="X94" s="34"/>
      <c r="Y94" s="4"/>
    </row>
    <row r="95" spans="1:26" x14ac:dyDescent="0.15">
      <c r="N95" s="45" t="s">
        <v>153</v>
      </c>
      <c r="O95" s="4"/>
      <c r="P95" s="4"/>
      <c r="Q95" s="4"/>
      <c r="R95" s="4"/>
      <c r="S95" s="4"/>
      <c r="T95" s="4"/>
      <c r="U95" s="4"/>
      <c r="V95" s="34"/>
      <c r="W95" s="4"/>
      <c r="X95" s="34"/>
      <c r="Y95" s="4"/>
    </row>
    <row r="96" spans="1:26" x14ac:dyDescent="0.15">
      <c r="N96" s="46" t="s">
        <v>268</v>
      </c>
    </row>
    <row r="97" spans="14:24" x14ac:dyDescent="0.15">
      <c r="N97" s="46" t="s">
        <v>154</v>
      </c>
    </row>
    <row r="98" spans="14:24" x14ac:dyDescent="0.15">
      <c r="N98" s="46" t="s">
        <v>269</v>
      </c>
    </row>
    <row r="99" spans="14:24" x14ac:dyDescent="0.15">
      <c r="R99" s="3"/>
      <c r="V99" s="2"/>
      <c r="X99" s="2"/>
    </row>
    <row r="100" spans="14:24" x14ac:dyDescent="0.15">
      <c r="R100" s="3"/>
      <c r="V100" s="2"/>
      <c r="X100" s="2"/>
    </row>
    <row r="101" spans="14:24" x14ac:dyDescent="0.15">
      <c r="R101" s="3"/>
      <c r="V101" s="2"/>
      <c r="X101" s="2"/>
    </row>
    <row r="102" spans="14:24" x14ac:dyDescent="0.15">
      <c r="R102" s="3"/>
      <c r="V102" s="2"/>
      <c r="X102" s="2"/>
    </row>
    <row r="103" spans="14:24" x14ac:dyDescent="0.15">
      <c r="R103" s="3"/>
      <c r="V103" s="2"/>
      <c r="X103" s="2"/>
    </row>
    <row r="104" spans="14:24" x14ac:dyDescent="0.15">
      <c r="R104" s="3"/>
      <c r="V104" s="2"/>
      <c r="X104" s="2"/>
    </row>
  </sheetData>
  <mergeCells count="211">
    <mergeCell ref="S82:S86"/>
    <mergeCell ref="U82:U86"/>
    <mergeCell ref="N87:V88"/>
    <mergeCell ref="A82:B83"/>
    <mergeCell ref="D82:H82"/>
    <mergeCell ref="N82:N86"/>
    <mergeCell ref="O82:O86"/>
    <mergeCell ref="Q82:Q86"/>
    <mergeCell ref="R82:R86"/>
    <mergeCell ref="N77:N81"/>
    <mergeCell ref="O77:O81"/>
    <mergeCell ref="Q77:Q81"/>
    <mergeCell ref="R77:R81"/>
    <mergeCell ref="S77:S81"/>
    <mergeCell ref="U77:U81"/>
    <mergeCell ref="A77:A81"/>
    <mergeCell ref="B77:B81"/>
    <mergeCell ref="D77:D81"/>
    <mergeCell ref="E77:E81"/>
    <mergeCell ref="F77:F81"/>
    <mergeCell ref="H77:H81"/>
    <mergeCell ref="N72:N76"/>
    <mergeCell ref="O72:O76"/>
    <mergeCell ref="Q72:Q76"/>
    <mergeCell ref="R72:R76"/>
    <mergeCell ref="S72:S76"/>
    <mergeCell ref="U72:U76"/>
    <mergeCell ref="A72:A76"/>
    <mergeCell ref="B72:B76"/>
    <mergeCell ref="D72:D76"/>
    <mergeCell ref="E72:E76"/>
    <mergeCell ref="F72:F76"/>
    <mergeCell ref="H72:H76"/>
    <mergeCell ref="N67:N71"/>
    <mergeCell ref="O67:O71"/>
    <mergeCell ref="Q67:Q71"/>
    <mergeCell ref="R67:R71"/>
    <mergeCell ref="S67:S71"/>
    <mergeCell ref="U67:U71"/>
    <mergeCell ref="A67:A71"/>
    <mergeCell ref="B67:B71"/>
    <mergeCell ref="D67:D71"/>
    <mergeCell ref="E67:E71"/>
    <mergeCell ref="F67:F71"/>
    <mergeCell ref="H67:H71"/>
    <mergeCell ref="N62:N66"/>
    <mergeCell ref="O62:O66"/>
    <mergeCell ref="Q62:Q66"/>
    <mergeCell ref="R62:R66"/>
    <mergeCell ref="S62:S66"/>
    <mergeCell ref="U62:U66"/>
    <mergeCell ref="A62:A66"/>
    <mergeCell ref="B62:B66"/>
    <mergeCell ref="D62:D66"/>
    <mergeCell ref="E62:E66"/>
    <mergeCell ref="F62:F66"/>
    <mergeCell ref="H62:H66"/>
    <mergeCell ref="N57:N61"/>
    <mergeCell ref="O57:O61"/>
    <mergeCell ref="Q57:Q61"/>
    <mergeCell ref="R57:R61"/>
    <mergeCell ref="S57:S61"/>
    <mergeCell ref="U57:U61"/>
    <mergeCell ref="A57:A61"/>
    <mergeCell ref="B57:B61"/>
    <mergeCell ref="D57:D61"/>
    <mergeCell ref="E57:E61"/>
    <mergeCell ref="F57:F61"/>
    <mergeCell ref="H57:H61"/>
    <mergeCell ref="N52:N56"/>
    <mergeCell ref="O52:O56"/>
    <mergeCell ref="Q52:Q56"/>
    <mergeCell ref="R52:R56"/>
    <mergeCell ref="S52:S56"/>
    <mergeCell ref="U52:U56"/>
    <mergeCell ref="A52:A56"/>
    <mergeCell ref="B52:B56"/>
    <mergeCell ref="D52:D56"/>
    <mergeCell ref="E52:E56"/>
    <mergeCell ref="F52:F56"/>
    <mergeCell ref="H52:H56"/>
    <mergeCell ref="N47:N51"/>
    <mergeCell ref="O47:O51"/>
    <mergeCell ref="Q47:Q51"/>
    <mergeCell ref="R47:R51"/>
    <mergeCell ref="S47:S51"/>
    <mergeCell ref="U47:U51"/>
    <mergeCell ref="A47:A51"/>
    <mergeCell ref="B47:B51"/>
    <mergeCell ref="D47:D51"/>
    <mergeCell ref="E47:E51"/>
    <mergeCell ref="F47:F51"/>
    <mergeCell ref="H47:H51"/>
    <mergeCell ref="N42:N46"/>
    <mergeCell ref="O42:O46"/>
    <mergeCell ref="Q42:Q46"/>
    <mergeCell ref="R42:R46"/>
    <mergeCell ref="S42:S46"/>
    <mergeCell ref="U42:U46"/>
    <mergeCell ref="A42:A46"/>
    <mergeCell ref="B42:B46"/>
    <mergeCell ref="D42:D46"/>
    <mergeCell ref="E42:E46"/>
    <mergeCell ref="F42:F46"/>
    <mergeCell ref="H42:H46"/>
    <mergeCell ref="N37:N41"/>
    <mergeCell ref="O37:O41"/>
    <mergeCell ref="Q37:Q41"/>
    <mergeCell ref="R37:R41"/>
    <mergeCell ref="S37:S41"/>
    <mergeCell ref="U37:U41"/>
    <mergeCell ref="A37:A41"/>
    <mergeCell ref="B37:B41"/>
    <mergeCell ref="D37:D41"/>
    <mergeCell ref="E37:E41"/>
    <mergeCell ref="F37:F41"/>
    <mergeCell ref="H37:H41"/>
    <mergeCell ref="N32:N36"/>
    <mergeCell ref="O32:O36"/>
    <mergeCell ref="Q32:Q36"/>
    <mergeCell ref="R32:R36"/>
    <mergeCell ref="S32:S36"/>
    <mergeCell ref="U32:U36"/>
    <mergeCell ref="A32:A36"/>
    <mergeCell ref="B32:B36"/>
    <mergeCell ref="D32:D36"/>
    <mergeCell ref="E32:E36"/>
    <mergeCell ref="F32:F36"/>
    <mergeCell ref="H32:H36"/>
    <mergeCell ref="N27:N31"/>
    <mergeCell ref="O27:O31"/>
    <mergeCell ref="Q27:Q31"/>
    <mergeCell ref="R27:R31"/>
    <mergeCell ref="S27:S31"/>
    <mergeCell ref="U27:U31"/>
    <mergeCell ref="A27:A31"/>
    <mergeCell ref="B27:B31"/>
    <mergeCell ref="D27:D31"/>
    <mergeCell ref="E27:E31"/>
    <mergeCell ref="F27:F31"/>
    <mergeCell ref="H27:H31"/>
    <mergeCell ref="N22:N26"/>
    <mergeCell ref="O22:O26"/>
    <mergeCell ref="Q22:Q26"/>
    <mergeCell ref="R22:R26"/>
    <mergeCell ref="S22:S26"/>
    <mergeCell ref="U22:U26"/>
    <mergeCell ref="A22:A26"/>
    <mergeCell ref="B22:B26"/>
    <mergeCell ref="D22:D26"/>
    <mergeCell ref="E22:E26"/>
    <mergeCell ref="F22:F26"/>
    <mergeCell ref="H22:H26"/>
    <mergeCell ref="N17:N21"/>
    <mergeCell ref="O17:O21"/>
    <mergeCell ref="Q17:Q21"/>
    <mergeCell ref="R17:R21"/>
    <mergeCell ref="S17:S21"/>
    <mergeCell ref="U17:U21"/>
    <mergeCell ref="A17:A21"/>
    <mergeCell ref="B17:B21"/>
    <mergeCell ref="D17:D21"/>
    <mergeCell ref="E17:E21"/>
    <mergeCell ref="F17:F21"/>
    <mergeCell ref="H17:H21"/>
    <mergeCell ref="N12:N16"/>
    <mergeCell ref="O12:O16"/>
    <mergeCell ref="Q12:Q16"/>
    <mergeCell ref="R12:R16"/>
    <mergeCell ref="S12:S16"/>
    <mergeCell ref="U12:U16"/>
    <mergeCell ref="A12:A16"/>
    <mergeCell ref="B12:B16"/>
    <mergeCell ref="D12:D16"/>
    <mergeCell ref="E12:E16"/>
    <mergeCell ref="F12:F16"/>
    <mergeCell ref="H12:H16"/>
    <mergeCell ref="N7:N11"/>
    <mergeCell ref="O7:O11"/>
    <mergeCell ref="Q7:Q11"/>
    <mergeCell ref="R7:R11"/>
    <mergeCell ref="S7:S11"/>
    <mergeCell ref="U7:U11"/>
    <mergeCell ref="A7:A11"/>
    <mergeCell ref="B7:B11"/>
    <mergeCell ref="D7:D11"/>
    <mergeCell ref="E7:E11"/>
    <mergeCell ref="F7:F11"/>
    <mergeCell ref="H7:H11"/>
    <mergeCell ref="V2:V6"/>
    <mergeCell ref="X2:X6"/>
    <mergeCell ref="A2:A6"/>
    <mergeCell ref="B2:B6"/>
    <mergeCell ref="C2:C6"/>
    <mergeCell ref="D2:F2"/>
    <mergeCell ref="I2:I6"/>
    <mergeCell ref="K2:K6"/>
    <mergeCell ref="D3:D6"/>
    <mergeCell ref="E3:E6"/>
    <mergeCell ref="F3:F6"/>
    <mergeCell ref="G3:G6"/>
    <mergeCell ref="H3:H6"/>
    <mergeCell ref="Q3:Q6"/>
    <mergeCell ref="R3:R6"/>
    <mergeCell ref="S3:S6"/>
    <mergeCell ref="T3:T6"/>
    <mergeCell ref="U3:U6"/>
    <mergeCell ref="N2:N6"/>
    <mergeCell ref="O2:O6"/>
    <mergeCell ref="P2:P6"/>
    <mergeCell ref="Q2:S2"/>
  </mergeCells>
  <phoneticPr fontId="3"/>
  <printOptions horizontalCentered="1" verticalCentered="1"/>
  <pageMargins left="0.39370078740157483" right="0.39370078740157483" top="0.39370078740157483" bottom="0.39370078740157483" header="0.19685039370078741" footer="0"/>
  <pageSetup paperSize="12" scale="5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94"/>
  <sheetViews>
    <sheetView view="pageBreakPreview" topLeftCell="A46" zoomScaleNormal="100" zoomScaleSheetLayoutView="100" workbookViewId="0">
      <selection activeCell="D85" sqref="D85"/>
    </sheetView>
  </sheetViews>
  <sheetFormatPr defaultRowHeight="13.5" x14ac:dyDescent="0.15"/>
  <cols>
    <col min="1" max="1" width="4.5" style="1" bestFit="1" customWidth="1"/>
    <col min="2" max="2" width="3.375" style="2" bestFit="1" customWidth="1"/>
    <col min="3" max="3" width="26.625" style="2" customWidth="1"/>
    <col min="4" max="6" width="16.125" style="2" customWidth="1"/>
    <col min="7" max="7" width="3.75" style="2" hidden="1" customWidth="1"/>
    <col min="8" max="8" width="10.625" style="2" customWidth="1"/>
    <col min="9" max="9" width="7.125" style="3" bestFit="1" customWidth="1"/>
    <col min="10" max="10" width="6.625" style="2" customWidth="1"/>
    <col min="11" max="11" width="7.125" style="3" bestFit="1" customWidth="1"/>
    <col min="12" max="12" width="6.625" style="2" customWidth="1"/>
    <col min="13" max="13" width="2.625" style="4" customWidth="1"/>
    <col min="14" max="14" width="4.5" style="46" bestFit="1" customWidth="1"/>
    <col min="15" max="15" width="3.375" style="2" bestFit="1" customWidth="1"/>
    <col min="16" max="16" width="26.625" style="2" customWidth="1"/>
    <col min="17" max="19" width="16.125" style="2" customWidth="1"/>
    <col min="20" max="20" width="2.5" style="2" hidden="1" customWidth="1"/>
    <col min="21" max="21" width="10.625" style="2" customWidth="1"/>
    <col min="22" max="22" width="7.125" style="3" bestFit="1" customWidth="1"/>
    <col min="23" max="23" width="6.625" style="2" customWidth="1"/>
    <col min="24" max="24" width="7.125" style="3" bestFit="1" customWidth="1"/>
    <col min="25" max="25" width="6.625" style="2" customWidth="1"/>
    <col min="26" max="256" width="9" style="2"/>
    <col min="257" max="257" width="4.5" style="2" bestFit="1" customWidth="1"/>
    <col min="258" max="258" width="3.375" style="2" bestFit="1" customWidth="1"/>
    <col min="259" max="259" width="26.625" style="2" customWidth="1"/>
    <col min="260" max="262" width="16.125" style="2" customWidth="1"/>
    <col min="263" max="263" width="0" style="2" hidden="1" customWidth="1"/>
    <col min="264" max="264" width="10.625" style="2" customWidth="1"/>
    <col min="265" max="265" width="7.125" style="2" bestFit="1" customWidth="1"/>
    <col min="266" max="266" width="6.625" style="2" customWidth="1"/>
    <col min="267" max="267" width="7.125" style="2" bestFit="1" customWidth="1"/>
    <col min="268" max="268" width="6.625" style="2" customWidth="1"/>
    <col min="269" max="269" width="2.625" style="2" customWidth="1"/>
    <col min="270" max="270" width="4.5" style="2" bestFit="1" customWidth="1"/>
    <col min="271" max="271" width="3.375" style="2" bestFit="1" customWidth="1"/>
    <col min="272" max="272" width="26.625" style="2" customWidth="1"/>
    <col min="273" max="275" width="16.125" style="2" customWidth="1"/>
    <col min="276" max="276" width="0" style="2" hidden="1" customWidth="1"/>
    <col min="277" max="277" width="10.625" style="2" customWidth="1"/>
    <col min="278" max="278" width="7.125" style="2" bestFit="1" customWidth="1"/>
    <col min="279" max="279" width="6.625" style="2" customWidth="1"/>
    <col min="280" max="280" width="7.125" style="2" bestFit="1" customWidth="1"/>
    <col min="281" max="281" width="6.625" style="2" customWidth="1"/>
    <col min="282" max="512" width="9" style="2"/>
    <col min="513" max="513" width="4.5" style="2" bestFit="1" customWidth="1"/>
    <col min="514" max="514" width="3.375" style="2" bestFit="1" customWidth="1"/>
    <col min="515" max="515" width="26.625" style="2" customWidth="1"/>
    <col min="516" max="518" width="16.125" style="2" customWidth="1"/>
    <col min="519" max="519" width="0" style="2" hidden="1" customWidth="1"/>
    <col min="520" max="520" width="10.625" style="2" customWidth="1"/>
    <col min="521" max="521" width="7.125" style="2" bestFit="1" customWidth="1"/>
    <col min="522" max="522" width="6.625" style="2" customWidth="1"/>
    <col min="523" max="523" width="7.125" style="2" bestFit="1" customWidth="1"/>
    <col min="524" max="524" width="6.625" style="2" customWidth="1"/>
    <col min="525" max="525" width="2.625" style="2" customWidth="1"/>
    <col min="526" max="526" width="4.5" style="2" bestFit="1" customWidth="1"/>
    <col min="527" max="527" width="3.375" style="2" bestFit="1" customWidth="1"/>
    <col min="528" max="528" width="26.625" style="2" customWidth="1"/>
    <col min="529" max="531" width="16.125" style="2" customWidth="1"/>
    <col min="532" max="532" width="0" style="2" hidden="1" customWidth="1"/>
    <col min="533" max="533" width="10.625" style="2" customWidth="1"/>
    <col min="534" max="534" width="7.125" style="2" bestFit="1" customWidth="1"/>
    <col min="535" max="535" width="6.625" style="2" customWidth="1"/>
    <col min="536" max="536" width="7.125" style="2" bestFit="1" customWidth="1"/>
    <col min="537" max="537" width="6.625" style="2" customWidth="1"/>
    <col min="538" max="768" width="9" style="2"/>
    <col min="769" max="769" width="4.5" style="2" bestFit="1" customWidth="1"/>
    <col min="770" max="770" width="3.375" style="2" bestFit="1" customWidth="1"/>
    <col min="771" max="771" width="26.625" style="2" customWidth="1"/>
    <col min="772" max="774" width="16.125" style="2" customWidth="1"/>
    <col min="775" max="775" width="0" style="2" hidden="1" customWidth="1"/>
    <col min="776" max="776" width="10.625" style="2" customWidth="1"/>
    <col min="777" max="777" width="7.125" style="2" bestFit="1" customWidth="1"/>
    <col min="778" max="778" width="6.625" style="2" customWidth="1"/>
    <col min="779" max="779" width="7.125" style="2" bestFit="1" customWidth="1"/>
    <col min="780" max="780" width="6.625" style="2" customWidth="1"/>
    <col min="781" max="781" width="2.625" style="2" customWidth="1"/>
    <col min="782" max="782" width="4.5" style="2" bestFit="1" customWidth="1"/>
    <col min="783" max="783" width="3.375" style="2" bestFit="1" customWidth="1"/>
    <col min="784" max="784" width="26.625" style="2" customWidth="1"/>
    <col min="785" max="787" width="16.125" style="2" customWidth="1"/>
    <col min="788" max="788" width="0" style="2" hidden="1" customWidth="1"/>
    <col min="789" max="789" width="10.625" style="2" customWidth="1"/>
    <col min="790" max="790" width="7.125" style="2" bestFit="1" customWidth="1"/>
    <col min="791" max="791" width="6.625" style="2" customWidth="1"/>
    <col min="792" max="792" width="7.125" style="2" bestFit="1" customWidth="1"/>
    <col min="793" max="793" width="6.625" style="2" customWidth="1"/>
    <col min="794" max="1024" width="9" style="2"/>
    <col min="1025" max="1025" width="4.5" style="2" bestFit="1" customWidth="1"/>
    <col min="1026" max="1026" width="3.375" style="2" bestFit="1" customWidth="1"/>
    <col min="1027" max="1027" width="26.625" style="2" customWidth="1"/>
    <col min="1028" max="1030" width="16.125" style="2" customWidth="1"/>
    <col min="1031" max="1031" width="0" style="2" hidden="1" customWidth="1"/>
    <col min="1032" max="1032" width="10.625" style="2" customWidth="1"/>
    <col min="1033" max="1033" width="7.125" style="2" bestFit="1" customWidth="1"/>
    <col min="1034" max="1034" width="6.625" style="2" customWidth="1"/>
    <col min="1035" max="1035" width="7.125" style="2" bestFit="1" customWidth="1"/>
    <col min="1036" max="1036" width="6.625" style="2" customWidth="1"/>
    <col min="1037" max="1037" width="2.625" style="2" customWidth="1"/>
    <col min="1038" max="1038" width="4.5" style="2" bestFit="1" customWidth="1"/>
    <col min="1039" max="1039" width="3.375" style="2" bestFit="1" customWidth="1"/>
    <col min="1040" max="1040" width="26.625" style="2" customWidth="1"/>
    <col min="1041" max="1043" width="16.125" style="2" customWidth="1"/>
    <col min="1044" max="1044" width="0" style="2" hidden="1" customWidth="1"/>
    <col min="1045" max="1045" width="10.625" style="2" customWidth="1"/>
    <col min="1046" max="1046" width="7.125" style="2" bestFit="1" customWidth="1"/>
    <col min="1047" max="1047" width="6.625" style="2" customWidth="1"/>
    <col min="1048" max="1048" width="7.125" style="2" bestFit="1" customWidth="1"/>
    <col min="1049" max="1049" width="6.625" style="2" customWidth="1"/>
    <col min="1050" max="1280" width="9" style="2"/>
    <col min="1281" max="1281" width="4.5" style="2" bestFit="1" customWidth="1"/>
    <col min="1282" max="1282" width="3.375" style="2" bestFit="1" customWidth="1"/>
    <col min="1283" max="1283" width="26.625" style="2" customWidth="1"/>
    <col min="1284" max="1286" width="16.125" style="2" customWidth="1"/>
    <col min="1287" max="1287" width="0" style="2" hidden="1" customWidth="1"/>
    <col min="1288" max="1288" width="10.625" style="2" customWidth="1"/>
    <col min="1289" max="1289" width="7.125" style="2" bestFit="1" customWidth="1"/>
    <col min="1290" max="1290" width="6.625" style="2" customWidth="1"/>
    <col min="1291" max="1291" width="7.125" style="2" bestFit="1" customWidth="1"/>
    <col min="1292" max="1292" width="6.625" style="2" customWidth="1"/>
    <col min="1293" max="1293" width="2.625" style="2" customWidth="1"/>
    <col min="1294" max="1294" width="4.5" style="2" bestFit="1" customWidth="1"/>
    <col min="1295" max="1295" width="3.375" style="2" bestFit="1" customWidth="1"/>
    <col min="1296" max="1296" width="26.625" style="2" customWidth="1"/>
    <col min="1297" max="1299" width="16.125" style="2" customWidth="1"/>
    <col min="1300" max="1300" width="0" style="2" hidden="1" customWidth="1"/>
    <col min="1301" max="1301" width="10.625" style="2" customWidth="1"/>
    <col min="1302" max="1302" width="7.125" style="2" bestFit="1" customWidth="1"/>
    <col min="1303" max="1303" width="6.625" style="2" customWidth="1"/>
    <col min="1304" max="1304" width="7.125" style="2" bestFit="1" customWidth="1"/>
    <col min="1305" max="1305" width="6.625" style="2" customWidth="1"/>
    <col min="1306" max="1536" width="9" style="2"/>
    <col min="1537" max="1537" width="4.5" style="2" bestFit="1" customWidth="1"/>
    <col min="1538" max="1538" width="3.375" style="2" bestFit="1" customWidth="1"/>
    <col min="1539" max="1539" width="26.625" style="2" customWidth="1"/>
    <col min="1540" max="1542" width="16.125" style="2" customWidth="1"/>
    <col min="1543" max="1543" width="0" style="2" hidden="1" customWidth="1"/>
    <col min="1544" max="1544" width="10.625" style="2" customWidth="1"/>
    <col min="1545" max="1545" width="7.125" style="2" bestFit="1" customWidth="1"/>
    <col min="1546" max="1546" width="6.625" style="2" customWidth="1"/>
    <col min="1547" max="1547" width="7.125" style="2" bestFit="1" customWidth="1"/>
    <col min="1548" max="1548" width="6.625" style="2" customWidth="1"/>
    <col min="1549" max="1549" width="2.625" style="2" customWidth="1"/>
    <col min="1550" max="1550" width="4.5" style="2" bestFit="1" customWidth="1"/>
    <col min="1551" max="1551" width="3.375" style="2" bestFit="1" customWidth="1"/>
    <col min="1552" max="1552" width="26.625" style="2" customWidth="1"/>
    <col min="1553" max="1555" width="16.125" style="2" customWidth="1"/>
    <col min="1556" max="1556" width="0" style="2" hidden="1" customWidth="1"/>
    <col min="1557" max="1557" width="10.625" style="2" customWidth="1"/>
    <col min="1558" max="1558" width="7.125" style="2" bestFit="1" customWidth="1"/>
    <col min="1559" max="1559" width="6.625" style="2" customWidth="1"/>
    <col min="1560" max="1560" width="7.125" style="2" bestFit="1" customWidth="1"/>
    <col min="1561" max="1561" width="6.625" style="2" customWidth="1"/>
    <col min="1562" max="1792" width="9" style="2"/>
    <col min="1793" max="1793" width="4.5" style="2" bestFit="1" customWidth="1"/>
    <col min="1794" max="1794" width="3.375" style="2" bestFit="1" customWidth="1"/>
    <col min="1795" max="1795" width="26.625" style="2" customWidth="1"/>
    <col min="1796" max="1798" width="16.125" style="2" customWidth="1"/>
    <col min="1799" max="1799" width="0" style="2" hidden="1" customWidth="1"/>
    <col min="1800" max="1800" width="10.625" style="2" customWidth="1"/>
    <col min="1801" max="1801" width="7.125" style="2" bestFit="1" customWidth="1"/>
    <col min="1802" max="1802" width="6.625" style="2" customWidth="1"/>
    <col min="1803" max="1803" width="7.125" style="2" bestFit="1" customWidth="1"/>
    <col min="1804" max="1804" width="6.625" style="2" customWidth="1"/>
    <col min="1805" max="1805" width="2.625" style="2" customWidth="1"/>
    <col min="1806" max="1806" width="4.5" style="2" bestFit="1" customWidth="1"/>
    <col min="1807" max="1807" width="3.375" style="2" bestFit="1" customWidth="1"/>
    <col min="1808" max="1808" width="26.625" style="2" customWidth="1"/>
    <col min="1809" max="1811" width="16.125" style="2" customWidth="1"/>
    <col min="1812" max="1812" width="0" style="2" hidden="1" customWidth="1"/>
    <col min="1813" max="1813" width="10.625" style="2" customWidth="1"/>
    <col min="1814" max="1814" width="7.125" style="2" bestFit="1" customWidth="1"/>
    <col min="1815" max="1815" width="6.625" style="2" customWidth="1"/>
    <col min="1816" max="1816" width="7.125" style="2" bestFit="1" customWidth="1"/>
    <col min="1817" max="1817" width="6.625" style="2" customWidth="1"/>
    <col min="1818" max="2048" width="9" style="2"/>
    <col min="2049" max="2049" width="4.5" style="2" bestFit="1" customWidth="1"/>
    <col min="2050" max="2050" width="3.375" style="2" bestFit="1" customWidth="1"/>
    <col min="2051" max="2051" width="26.625" style="2" customWidth="1"/>
    <col min="2052" max="2054" width="16.125" style="2" customWidth="1"/>
    <col min="2055" max="2055" width="0" style="2" hidden="1" customWidth="1"/>
    <col min="2056" max="2056" width="10.625" style="2" customWidth="1"/>
    <col min="2057" max="2057" width="7.125" style="2" bestFit="1" customWidth="1"/>
    <col min="2058" max="2058" width="6.625" style="2" customWidth="1"/>
    <col min="2059" max="2059" width="7.125" style="2" bestFit="1" customWidth="1"/>
    <col min="2060" max="2060" width="6.625" style="2" customWidth="1"/>
    <col min="2061" max="2061" width="2.625" style="2" customWidth="1"/>
    <col min="2062" max="2062" width="4.5" style="2" bestFit="1" customWidth="1"/>
    <col min="2063" max="2063" width="3.375" style="2" bestFit="1" customWidth="1"/>
    <col min="2064" max="2064" width="26.625" style="2" customWidth="1"/>
    <col min="2065" max="2067" width="16.125" style="2" customWidth="1"/>
    <col min="2068" max="2068" width="0" style="2" hidden="1" customWidth="1"/>
    <col min="2069" max="2069" width="10.625" style="2" customWidth="1"/>
    <col min="2070" max="2070" width="7.125" style="2" bestFit="1" customWidth="1"/>
    <col min="2071" max="2071" width="6.625" style="2" customWidth="1"/>
    <col min="2072" max="2072" width="7.125" style="2" bestFit="1" customWidth="1"/>
    <col min="2073" max="2073" width="6.625" style="2" customWidth="1"/>
    <col min="2074" max="2304" width="9" style="2"/>
    <col min="2305" max="2305" width="4.5" style="2" bestFit="1" customWidth="1"/>
    <col min="2306" max="2306" width="3.375" style="2" bestFit="1" customWidth="1"/>
    <col min="2307" max="2307" width="26.625" style="2" customWidth="1"/>
    <col min="2308" max="2310" width="16.125" style="2" customWidth="1"/>
    <col min="2311" max="2311" width="0" style="2" hidden="1" customWidth="1"/>
    <col min="2312" max="2312" width="10.625" style="2" customWidth="1"/>
    <col min="2313" max="2313" width="7.125" style="2" bestFit="1" customWidth="1"/>
    <col min="2314" max="2314" width="6.625" style="2" customWidth="1"/>
    <col min="2315" max="2315" width="7.125" style="2" bestFit="1" customWidth="1"/>
    <col min="2316" max="2316" width="6.625" style="2" customWidth="1"/>
    <col min="2317" max="2317" width="2.625" style="2" customWidth="1"/>
    <col min="2318" max="2318" width="4.5" style="2" bestFit="1" customWidth="1"/>
    <col min="2319" max="2319" width="3.375" style="2" bestFit="1" customWidth="1"/>
    <col min="2320" max="2320" width="26.625" style="2" customWidth="1"/>
    <col min="2321" max="2323" width="16.125" style="2" customWidth="1"/>
    <col min="2324" max="2324" width="0" style="2" hidden="1" customWidth="1"/>
    <col min="2325" max="2325" width="10.625" style="2" customWidth="1"/>
    <col min="2326" max="2326" width="7.125" style="2" bestFit="1" customWidth="1"/>
    <col min="2327" max="2327" width="6.625" style="2" customWidth="1"/>
    <col min="2328" max="2328" width="7.125" style="2" bestFit="1" customWidth="1"/>
    <col min="2329" max="2329" width="6.625" style="2" customWidth="1"/>
    <col min="2330" max="2560" width="9" style="2"/>
    <col min="2561" max="2561" width="4.5" style="2" bestFit="1" customWidth="1"/>
    <col min="2562" max="2562" width="3.375" style="2" bestFit="1" customWidth="1"/>
    <col min="2563" max="2563" width="26.625" style="2" customWidth="1"/>
    <col min="2564" max="2566" width="16.125" style="2" customWidth="1"/>
    <col min="2567" max="2567" width="0" style="2" hidden="1" customWidth="1"/>
    <col min="2568" max="2568" width="10.625" style="2" customWidth="1"/>
    <col min="2569" max="2569" width="7.125" style="2" bestFit="1" customWidth="1"/>
    <col min="2570" max="2570" width="6.625" style="2" customWidth="1"/>
    <col min="2571" max="2571" width="7.125" style="2" bestFit="1" customWidth="1"/>
    <col min="2572" max="2572" width="6.625" style="2" customWidth="1"/>
    <col min="2573" max="2573" width="2.625" style="2" customWidth="1"/>
    <col min="2574" max="2574" width="4.5" style="2" bestFit="1" customWidth="1"/>
    <col min="2575" max="2575" width="3.375" style="2" bestFit="1" customWidth="1"/>
    <col min="2576" max="2576" width="26.625" style="2" customWidth="1"/>
    <col min="2577" max="2579" width="16.125" style="2" customWidth="1"/>
    <col min="2580" max="2580" width="0" style="2" hidden="1" customWidth="1"/>
    <col min="2581" max="2581" width="10.625" style="2" customWidth="1"/>
    <col min="2582" max="2582" width="7.125" style="2" bestFit="1" customWidth="1"/>
    <col min="2583" max="2583" width="6.625" style="2" customWidth="1"/>
    <col min="2584" max="2584" width="7.125" style="2" bestFit="1" customWidth="1"/>
    <col min="2585" max="2585" width="6.625" style="2" customWidth="1"/>
    <col min="2586" max="2816" width="9" style="2"/>
    <col min="2817" max="2817" width="4.5" style="2" bestFit="1" customWidth="1"/>
    <col min="2818" max="2818" width="3.375" style="2" bestFit="1" customWidth="1"/>
    <col min="2819" max="2819" width="26.625" style="2" customWidth="1"/>
    <col min="2820" max="2822" width="16.125" style="2" customWidth="1"/>
    <col min="2823" max="2823" width="0" style="2" hidden="1" customWidth="1"/>
    <col min="2824" max="2824" width="10.625" style="2" customWidth="1"/>
    <col min="2825" max="2825" width="7.125" style="2" bestFit="1" customWidth="1"/>
    <col min="2826" max="2826" width="6.625" style="2" customWidth="1"/>
    <col min="2827" max="2827" width="7.125" style="2" bestFit="1" customWidth="1"/>
    <col min="2828" max="2828" width="6.625" style="2" customWidth="1"/>
    <col min="2829" max="2829" width="2.625" style="2" customWidth="1"/>
    <col min="2830" max="2830" width="4.5" style="2" bestFit="1" customWidth="1"/>
    <col min="2831" max="2831" width="3.375" style="2" bestFit="1" customWidth="1"/>
    <col min="2832" max="2832" width="26.625" style="2" customWidth="1"/>
    <col min="2833" max="2835" width="16.125" style="2" customWidth="1"/>
    <col min="2836" max="2836" width="0" style="2" hidden="1" customWidth="1"/>
    <col min="2837" max="2837" width="10.625" style="2" customWidth="1"/>
    <col min="2838" max="2838" width="7.125" style="2" bestFit="1" customWidth="1"/>
    <col min="2839" max="2839" width="6.625" style="2" customWidth="1"/>
    <col min="2840" max="2840" width="7.125" style="2" bestFit="1" customWidth="1"/>
    <col min="2841" max="2841" width="6.625" style="2" customWidth="1"/>
    <col min="2842" max="3072" width="9" style="2"/>
    <col min="3073" max="3073" width="4.5" style="2" bestFit="1" customWidth="1"/>
    <col min="3074" max="3074" width="3.375" style="2" bestFit="1" customWidth="1"/>
    <col min="3075" max="3075" width="26.625" style="2" customWidth="1"/>
    <col min="3076" max="3078" width="16.125" style="2" customWidth="1"/>
    <col min="3079" max="3079" width="0" style="2" hidden="1" customWidth="1"/>
    <col min="3080" max="3080" width="10.625" style="2" customWidth="1"/>
    <col min="3081" max="3081" width="7.125" style="2" bestFit="1" customWidth="1"/>
    <col min="3082" max="3082" width="6.625" style="2" customWidth="1"/>
    <col min="3083" max="3083" width="7.125" style="2" bestFit="1" customWidth="1"/>
    <col min="3084" max="3084" width="6.625" style="2" customWidth="1"/>
    <col min="3085" max="3085" width="2.625" style="2" customWidth="1"/>
    <col min="3086" max="3086" width="4.5" style="2" bestFit="1" customWidth="1"/>
    <col min="3087" max="3087" width="3.375" style="2" bestFit="1" customWidth="1"/>
    <col min="3088" max="3088" width="26.625" style="2" customWidth="1"/>
    <col min="3089" max="3091" width="16.125" style="2" customWidth="1"/>
    <col min="3092" max="3092" width="0" style="2" hidden="1" customWidth="1"/>
    <col min="3093" max="3093" width="10.625" style="2" customWidth="1"/>
    <col min="3094" max="3094" width="7.125" style="2" bestFit="1" customWidth="1"/>
    <col min="3095" max="3095" width="6.625" style="2" customWidth="1"/>
    <col min="3096" max="3096" width="7.125" style="2" bestFit="1" customWidth="1"/>
    <col min="3097" max="3097" width="6.625" style="2" customWidth="1"/>
    <col min="3098" max="3328" width="9" style="2"/>
    <col min="3329" max="3329" width="4.5" style="2" bestFit="1" customWidth="1"/>
    <col min="3330" max="3330" width="3.375" style="2" bestFit="1" customWidth="1"/>
    <col min="3331" max="3331" width="26.625" style="2" customWidth="1"/>
    <col min="3332" max="3334" width="16.125" style="2" customWidth="1"/>
    <col min="3335" max="3335" width="0" style="2" hidden="1" customWidth="1"/>
    <col min="3336" max="3336" width="10.625" style="2" customWidth="1"/>
    <col min="3337" max="3337" width="7.125" style="2" bestFit="1" customWidth="1"/>
    <col min="3338" max="3338" width="6.625" style="2" customWidth="1"/>
    <col min="3339" max="3339" width="7.125" style="2" bestFit="1" customWidth="1"/>
    <col min="3340" max="3340" width="6.625" style="2" customWidth="1"/>
    <col min="3341" max="3341" width="2.625" style="2" customWidth="1"/>
    <col min="3342" max="3342" width="4.5" style="2" bestFit="1" customWidth="1"/>
    <col min="3343" max="3343" width="3.375" style="2" bestFit="1" customWidth="1"/>
    <col min="3344" max="3344" width="26.625" style="2" customWidth="1"/>
    <col min="3345" max="3347" width="16.125" style="2" customWidth="1"/>
    <col min="3348" max="3348" width="0" style="2" hidden="1" customWidth="1"/>
    <col min="3349" max="3349" width="10.625" style="2" customWidth="1"/>
    <col min="3350" max="3350" width="7.125" style="2" bestFit="1" customWidth="1"/>
    <col min="3351" max="3351" width="6.625" style="2" customWidth="1"/>
    <col min="3352" max="3352" width="7.125" style="2" bestFit="1" customWidth="1"/>
    <col min="3353" max="3353" width="6.625" style="2" customWidth="1"/>
    <col min="3354" max="3584" width="9" style="2"/>
    <col min="3585" max="3585" width="4.5" style="2" bestFit="1" customWidth="1"/>
    <col min="3586" max="3586" width="3.375" style="2" bestFit="1" customWidth="1"/>
    <col min="3587" max="3587" width="26.625" style="2" customWidth="1"/>
    <col min="3588" max="3590" width="16.125" style="2" customWidth="1"/>
    <col min="3591" max="3591" width="0" style="2" hidden="1" customWidth="1"/>
    <col min="3592" max="3592" width="10.625" style="2" customWidth="1"/>
    <col min="3593" max="3593" width="7.125" style="2" bestFit="1" customWidth="1"/>
    <col min="3594" max="3594" width="6.625" style="2" customWidth="1"/>
    <col min="3595" max="3595" width="7.125" style="2" bestFit="1" customWidth="1"/>
    <col min="3596" max="3596" width="6.625" style="2" customWidth="1"/>
    <col min="3597" max="3597" width="2.625" style="2" customWidth="1"/>
    <col min="3598" max="3598" width="4.5" style="2" bestFit="1" customWidth="1"/>
    <col min="3599" max="3599" width="3.375" style="2" bestFit="1" customWidth="1"/>
    <col min="3600" max="3600" width="26.625" style="2" customWidth="1"/>
    <col min="3601" max="3603" width="16.125" style="2" customWidth="1"/>
    <col min="3604" max="3604" width="0" style="2" hidden="1" customWidth="1"/>
    <col min="3605" max="3605" width="10.625" style="2" customWidth="1"/>
    <col min="3606" max="3606" width="7.125" style="2" bestFit="1" customWidth="1"/>
    <col min="3607" max="3607" width="6.625" style="2" customWidth="1"/>
    <col min="3608" max="3608" width="7.125" style="2" bestFit="1" customWidth="1"/>
    <col min="3609" max="3609" width="6.625" style="2" customWidth="1"/>
    <col min="3610" max="3840" width="9" style="2"/>
    <col min="3841" max="3841" width="4.5" style="2" bestFit="1" customWidth="1"/>
    <col min="3842" max="3842" width="3.375" style="2" bestFit="1" customWidth="1"/>
    <col min="3843" max="3843" width="26.625" style="2" customWidth="1"/>
    <col min="3844" max="3846" width="16.125" style="2" customWidth="1"/>
    <col min="3847" max="3847" width="0" style="2" hidden="1" customWidth="1"/>
    <col min="3848" max="3848" width="10.625" style="2" customWidth="1"/>
    <col min="3849" max="3849" width="7.125" style="2" bestFit="1" customWidth="1"/>
    <col min="3850" max="3850" width="6.625" style="2" customWidth="1"/>
    <col min="3851" max="3851" width="7.125" style="2" bestFit="1" customWidth="1"/>
    <col min="3852" max="3852" width="6.625" style="2" customWidth="1"/>
    <col min="3853" max="3853" width="2.625" style="2" customWidth="1"/>
    <col min="3854" max="3854" width="4.5" style="2" bestFit="1" customWidth="1"/>
    <col min="3855" max="3855" width="3.375" style="2" bestFit="1" customWidth="1"/>
    <col min="3856" max="3856" width="26.625" style="2" customWidth="1"/>
    <col min="3857" max="3859" width="16.125" style="2" customWidth="1"/>
    <col min="3860" max="3860" width="0" style="2" hidden="1" customWidth="1"/>
    <col min="3861" max="3861" width="10.625" style="2" customWidth="1"/>
    <col min="3862" max="3862" width="7.125" style="2" bestFit="1" customWidth="1"/>
    <col min="3863" max="3863" width="6.625" style="2" customWidth="1"/>
    <col min="3864" max="3864" width="7.125" style="2" bestFit="1" customWidth="1"/>
    <col min="3865" max="3865" width="6.625" style="2" customWidth="1"/>
    <col min="3866" max="4096" width="9" style="2"/>
    <col min="4097" max="4097" width="4.5" style="2" bestFit="1" customWidth="1"/>
    <col min="4098" max="4098" width="3.375" style="2" bestFit="1" customWidth="1"/>
    <col min="4099" max="4099" width="26.625" style="2" customWidth="1"/>
    <col min="4100" max="4102" width="16.125" style="2" customWidth="1"/>
    <col min="4103" max="4103" width="0" style="2" hidden="1" customWidth="1"/>
    <col min="4104" max="4104" width="10.625" style="2" customWidth="1"/>
    <col min="4105" max="4105" width="7.125" style="2" bestFit="1" customWidth="1"/>
    <col min="4106" max="4106" width="6.625" style="2" customWidth="1"/>
    <col min="4107" max="4107" width="7.125" style="2" bestFit="1" customWidth="1"/>
    <col min="4108" max="4108" width="6.625" style="2" customWidth="1"/>
    <col min="4109" max="4109" width="2.625" style="2" customWidth="1"/>
    <col min="4110" max="4110" width="4.5" style="2" bestFit="1" customWidth="1"/>
    <col min="4111" max="4111" width="3.375" style="2" bestFit="1" customWidth="1"/>
    <col min="4112" max="4112" width="26.625" style="2" customWidth="1"/>
    <col min="4113" max="4115" width="16.125" style="2" customWidth="1"/>
    <col min="4116" max="4116" width="0" style="2" hidden="1" customWidth="1"/>
    <col min="4117" max="4117" width="10.625" style="2" customWidth="1"/>
    <col min="4118" max="4118" width="7.125" style="2" bestFit="1" customWidth="1"/>
    <col min="4119" max="4119" width="6.625" style="2" customWidth="1"/>
    <col min="4120" max="4120" width="7.125" style="2" bestFit="1" customWidth="1"/>
    <col min="4121" max="4121" width="6.625" style="2" customWidth="1"/>
    <col min="4122" max="4352" width="9" style="2"/>
    <col min="4353" max="4353" width="4.5" style="2" bestFit="1" customWidth="1"/>
    <col min="4354" max="4354" width="3.375" style="2" bestFit="1" customWidth="1"/>
    <col min="4355" max="4355" width="26.625" style="2" customWidth="1"/>
    <col min="4356" max="4358" width="16.125" style="2" customWidth="1"/>
    <col min="4359" max="4359" width="0" style="2" hidden="1" customWidth="1"/>
    <col min="4360" max="4360" width="10.625" style="2" customWidth="1"/>
    <col min="4361" max="4361" width="7.125" style="2" bestFit="1" customWidth="1"/>
    <col min="4362" max="4362" width="6.625" style="2" customWidth="1"/>
    <col min="4363" max="4363" width="7.125" style="2" bestFit="1" customWidth="1"/>
    <col min="4364" max="4364" width="6.625" style="2" customWidth="1"/>
    <col min="4365" max="4365" width="2.625" style="2" customWidth="1"/>
    <col min="4366" max="4366" width="4.5" style="2" bestFit="1" customWidth="1"/>
    <col min="4367" max="4367" width="3.375" style="2" bestFit="1" customWidth="1"/>
    <col min="4368" max="4368" width="26.625" style="2" customWidth="1"/>
    <col min="4369" max="4371" width="16.125" style="2" customWidth="1"/>
    <col min="4372" max="4372" width="0" style="2" hidden="1" customWidth="1"/>
    <col min="4373" max="4373" width="10.625" style="2" customWidth="1"/>
    <col min="4374" max="4374" width="7.125" style="2" bestFit="1" customWidth="1"/>
    <col min="4375" max="4375" width="6.625" style="2" customWidth="1"/>
    <col min="4376" max="4376" width="7.125" style="2" bestFit="1" customWidth="1"/>
    <col min="4377" max="4377" width="6.625" style="2" customWidth="1"/>
    <col min="4378" max="4608" width="9" style="2"/>
    <col min="4609" max="4609" width="4.5" style="2" bestFit="1" customWidth="1"/>
    <col min="4610" max="4610" width="3.375" style="2" bestFit="1" customWidth="1"/>
    <col min="4611" max="4611" width="26.625" style="2" customWidth="1"/>
    <col min="4612" max="4614" width="16.125" style="2" customWidth="1"/>
    <col min="4615" max="4615" width="0" style="2" hidden="1" customWidth="1"/>
    <col min="4616" max="4616" width="10.625" style="2" customWidth="1"/>
    <col min="4617" max="4617" width="7.125" style="2" bestFit="1" customWidth="1"/>
    <col min="4618" max="4618" width="6.625" style="2" customWidth="1"/>
    <col min="4619" max="4619" width="7.125" style="2" bestFit="1" customWidth="1"/>
    <col min="4620" max="4620" width="6.625" style="2" customWidth="1"/>
    <col min="4621" max="4621" width="2.625" style="2" customWidth="1"/>
    <col min="4622" max="4622" width="4.5" style="2" bestFit="1" customWidth="1"/>
    <col min="4623" max="4623" width="3.375" style="2" bestFit="1" customWidth="1"/>
    <col min="4624" max="4624" width="26.625" style="2" customWidth="1"/>
    <col min="4625" max="4627" width="16.125" style="2" customWidth="1"/>
    <col min="4628" max="4628" width="0" style="2" hidden="1" customWidth="1"/>
    <col min="4629" max="4629" width="10.625" style="2" customWidth="1"/>
    <col min="4630" max="4630" width="7.125" style="2" bestFit="1" customWidth="1"/>
    <col min="4631" max="4631" width="6.625" style="2" customWidth="1"/>
    <col min="4632" max="4632" width="7.125" style="2" bestFit="1" customWidth="1"/>
    <col min="4633" max="4633" width="6.625" style="2" customWidth="1"/>
    <col min="4634" max="4864" width="9" style="2"/>
    <col min="4865" max="4865" width="4.5" style="2" bestFit="1" customWidth="1"/>
    <col min="4866" max="4866" width="3.375" style="2" bestFit="1" customWidth="1"/>
    <col min="4867" max="4867" width="26.625" style="2" customWidth="1"/>
    <col min="4868" max="4870" width="16.125" style="2" customWidth="1"/>
    <col min="4871" max="4871" width="0" style="2" hidden="1" customWidth="1"/>
    <col min="4872" max="4872" width="10.625" style="2" customWidth="1"/>
    <col min="4873" max="4873" width="7.125" style="2" bestFit="1" customWidth="1"/>
    <col min="4874" max="4874" width="6.625" style="2" customWidth="1"/>
    <col min="4875" max="4875" width="7.125" style="2" bestFit="1" customWidth="1"/>
    <col min="4876" max="4876" width="6.625" style="2" customWidth="1"/>
    <col min="4877" max="4877" width="2.625" style="2" customWidth="1"/>
    <col min="4878" max="4878" width="4.5" style="2" bestFit="1" customWidth="1"/>
    <col min="4879" max="4879" width="3.375" style="2" bestFit="1" customWidth="1"/>
    <col min="4880" max="4880" width="26.625" style="2" customWidth="1"/>
    <col min="4881" max="4883" width="16.125" style="2" customWidth="1"/>
    <col min="4884" max="4884" width="0" style="2" hidden="1" customWidth="1"/>
    <col min="4885" max="4885" width="10.625" style="2" customWidth="1"/>
    <col min="4886" max="4886" width="7.125" style="2" bestFit="1" customWidth="1"/>
    <col min="4887" max="4887" width="6.625" style="2" customWidth="1"/>
    <col min="4888" max="4888" width="7.125" style="2" bestFit="1" customWidth="1"/>
    <col min="4889" max="4889" width="6.625" style="2" customWidth="1"/>
    <col min="4890" max="5120" width="9" style="2"/>
    <col min="5121" max="5121" width="4.5" style="2" bestFit="1" customWidth="1"/>
    <col min="5122" max="5122" width="3.375" style="2" bestFit="1" customWidth="1"/>
    <col min="5123" max="5123" width="26.625" style="2" customWidth="1"/>
    <col min="5124" max="5126" width="16.125" style="2" customWidth="1"/>
    <col min="5127" max="5127" width="0" style="2" hidden="1" customWidth="1"/>
    <col min="5128" max="5128" width="10.625" style="2" customWidth="1"/>
    <col min="5129" max="5129" width="7.125" style="2" bestFit="1" customWidth="1"/>
    <col min="5130" max="5130" width="6.625" style="2" customWidth="1"/>
    <col min="5131" max="5131" width="7.125" style="2" bestFit="1" customWidth="1"/>
    <col min="5132" max="5132" width="6.625" style="2" customWidth="1"/>
    <col min="5133" max="5133" width="2.625" style="2" customWidth="1"/>
    <col min="5134" max="5134" width="4.5" style="2" bestFit="1" customWidth="1"/>
    <col min="5135" max="5135" width="3.375" style="2" bestFit="1" customWidth="1"/>
    <col min="5136" max="5136" width="26.625" style="2" customWidth="1"/>
    <col min="5137" max="5139" width="16.125" style="2" customWidth="1"/>
    <col min="5140" max="5140" width="0" style="2" hidden="1" customWidth="1"/>
    <col min="5141" max="5141" width="10.625" style="2" customWidth="1"/>
    <col min="5142" max="5142" width="7.125" style="2" bestFit="1" customWidth="1"/>
    <col min="5143" max="5143" width="6.625" style="2" customWidth="1"/>
    <col min="5144" max="5144" width="7.125" style="2" bestFit="1" customWidth="1"/>
    <col min="5145" max="5145" width="6.625" style="2" customWidth="1"/>
    <col min="5146" max="5376" width="9" style="2"/>
    <col min="5377" max="5377" width="4.5" style="2" bestFit="1" customWidth="1"/>
    <col min="5378" max="5378" width="3.375" style="2" bestFit="1" customWidth="1"/>
    <col min="5379" max="5379" width="26.625" style="2" customWidth="1"/>
    <col min="5380" max="5382" width="16.125" style="2" customWidth="1"/>
    <col min="5383" max="5383" width="0" style="2" hidden="1" customWidth="1"/>
    <col min="5384" max="5384" width="10.625" style="2" customWidth="1"/>
    <col min="5385" max="5385" width="7.125" style="2" bestFit="1" customWidth="1"/>
    <col min="5386" max="5386" width="6.625" style="2" customWidth="1"/>
    <col min="5387" max="5387" width="7.125" style="2" bestFit="1" customWidth="1"/>
    <col min="5388" max="5388" width="6.625" style="2" customWidth="1"/>
    <col min="5389" max="5389" width="2.625" style="2" customWidth="1"/>
    <col min="5390" max="5390" width="4.5" style="2" bestFit="1" customWidth="1"/>
    <col min="5391" max="5391" width="3.375" style="2" bestFit="1" customWidth="1"/>
    <col min="5392" max="5392" width="26.625" style="2" customWidth="1"/>
    <col min="5393" max="5395" width="16.125" style="2" customWidth="1"/>
    <col min="5396" max="5396" width="0" style="2" hidden="1" customWidth="1"/>
    <col min="5397" max="5397" width="10.625" style="2" customWidth="1"/>
    <col min="5398" max="5398" width="7.125" style="2" bestFit="1" customWidth="1"/>
    <col min="5399" max="5399" width="6.625" style="2" customWidth="1"/>
    <col min="5400" max="5400" width="7.125" style="2" bestFit="1" customWidth="1"/>
    <col min="5401" max="5401" width="6.625" style="2" customWidth="1"/>
    <col min="5402" max="5632" width="9" style="2"/>
    <col min="5633" max="5633" width="4.5" style="2" bestFit="1" customWidth="1"/>
    <col min="5634" max="5634" width="3.375" style="2" bestFit="1" customWidth="1"/>
    <col min="5635" max="5635" width="26.625" style="2" customWidth="1"/>
    <col min="5636" max="5638" width="16.125" style="2" customWidth="1"/>
    <col min="5639" max="5639" width="0" style="2" hidden="1" customWidth="1"/>
    <col min="5640" max="5640" width="10.625" style="2" customWidth="1"/>
    <col min="5641" max="5641" width="7.125" style="2" bestFit="1" customWidth="1"/>
    <col min="5642" max="5642" width="6.625" style="2" customWidth="1"/>
    <col min="5643" max="5643" width="7.125" style="2" bestFit="1" customWidth="1"/>
    <col min="5644" max="5644" width="6.625" style="2" customWidth="1"/>
    <col min="5645" max="5645" width="2.625" style="2" customWidth="1"/>
    <col min="5646" max="5646" width="4.5" style="2" bestFit="1" customWidth="1"/>
    <col min="5647" max="5647" width="3.375" style="2" bestFit="1" customWidth="1"/>
    <col min="5648" max="5648" width="26.625" style="2" customWidth="1"/>
    <col min="5649" max="5651" width="16.125" style="2" customWidth="1"/>
    <col min="5652" max="5652" width="0" style="2" hidden="1" customWidth="1"/>
    <col min="5653" max="5653" width="10.625" style="2" customWidth="1"/>
    <col min="5654" max="5654" width="7.125" style="2" bestFit="1" customWidth="1"/>
    <col min="5655" max="5655" width="6.625" style="2" customWidth="1"/>
    <col min="5656" max="5656" width="7.125" style="2" bestFit="1" customWidth="1"/>
    <col min="5657" max="5657" width="6.625" style="2" customWidth="1"/>
    <col min="5658" max="5888" width="9" style="2"/>
    <col min="5889" max="5889" width="4.5" style="2" bestFit="1" customWidth="1"/>
    <col min="5890" max="5890" width="3.375" style="2" bestFit="1" customWidth="1"/>
    <col min="5891" max="5891" width="26.625" style="2" customWidth="1"/>
    <col min="5892" max="5894" width="16.125" style="2" customWidth="1"/>
    <col min="5895" max="5895" width="0" style="2" hidden="1" customWidth="1"/>
    <col min="5896" max="5896" width="10.625" style="2" customWidth="1"/>
    <col min="5897" max="5897" width="7.125" style="2" bestFit="1" customWidth="1"/>
    <col min="5898" max="5898" width="6.625" style="2" customWidth="1"/>
    <col min="5899" max="5899" width="7.125" style="2" bestFit="1" customWidth="1"/>
    <col min="5900" max="5900" width="6.625" style="2" customWidth="1"/>
    <col min="5901" max="5901" width="2.625" style="2" customWidth="1"/>
    <col min="5902" max="5902" width="4.5" style="2" bestFit="1" customWidth="1"/>
    <col min="5903" max="5903" width="3.375" style="2" bestFit="1" customWidth="1"/>
    <col min="5904" max="5904" width="26.625" style="2" customWidth="1"/>
    <col min="5905" max="5907" width="16.125" style="2" customWidth="1"/>
    <col min="5908" max="5908" width="0" style="2" hidden="1" customWidth="1"/>
    <col min="5909" max="5909" width="10.625" style="2" customWidth="1"/>
    <col min="5910" max="5910" width="7.125" style="2" bestFit="1" customWidth="1"/>
    <col min="5911" max="5911" width="6.625" style="2" customWidth="1"/>
    <col min="5912" max="5912" width="7.125" style="2" bestFit="1" customWidth="1"/>
    <col min="5913" max="5913" width="6.625" style="2" customWidth="1"/>
    <col min="5914" max="6144" width="9" style="2"/>
    <col min="6145" max="6145" width="4.5" style="2" bestFit="1" customWidth="1"/>
    <col min="6146" max="6146" width="3.375" style="2" bestFit="1" customWidth="1"/>
    <col min="6147" max="6147" width="26.625" style="2" customWidth="1"/>
    <col min="6148" max="6150" width="16.125" style="2" customWidth="1"/>
    <col min="6151" max="6151" width="0" style="2" hidden="1" customWidth="1"/>
    <col min="6152" max="6152" width="10.625" style="2" customWidth="1"/>
    <col min="6153" max="6153" width="7.125" style="2" bestFit="1" customWidth="1"/>
    <col min="6154" max="6154" width="6.625" style="2" customWidth="1"/>
    <col min="6155" max="6155" width="7.125" style="2" bestFit="1" customWidth="1"/>
    <col min="6156" max="6156" width="6.625" style="2" customWidth="1"/>
    <col min="6157" max="6157" width="2.625" style="2" customWidth="1"/>
    <col min="6158" max="6158" width="4.5" style="2" bestFit="1" customWidth="1"/>
    <col min="6159" max="6159" width="3.375" style="2" bestFit="1" customWidth="1"/>
    <col min="6160" max="6160" width="26.625" style="2" customWidth="1"/>
    <col min="6161" max="6163" width="16.125" style="2" customWidth="1"/>
    <col min="6164" max="6164" width="0" style="2" hidden="1" customWidth="1"/>
    <col min="6165" max="6165" width="10.625" style="2" customWidth="1"/>
    <col min="6166" max="6166" width="7.125" style="2" bestFit="1" customWidth="1"/>
    <col min="6167" max="6167" width="6.625" style="2" customWidth="1"/>
    <col min="6168" max="6168" width="7.125" style="2" bestFit="1" customWidth="1"/>
    <col min="6169" max="6169" width="6.625" style="2" customWidth="1"/>
    <col min="6170" max="6400" width="9" style="2"/>
    <col min="6401" max="6401" width="4.5" style="2" bestFit="1" customWidth="1"/>
    <col min="6402" max="6402" width="3.375" style="2" bestFit="1" customWidth="1"/>
    <col min="6403" max="6403" width="26.625" style="2" customWidth="1"/>
    <col min="6404" max="6406" width="16.125" style="2" customWidth="1"/>
    <col min="6407" max="6407" width="0" style="2" hidden="1" customWidth="1"/>
    <col min="6408" max="6408" width="10.625" style="2" customWidth="1"/>
    <col min="6409" max="6409" width="7.125" style="2" bestFit="1" customWidth="1"/>
    <col min="6410" max="6410" width="6.625" style="2" customWidth="1"/>
    <col min="6411" max="6411" width="7.125" style="2" bestFit="1" customWidth="1"/>
    <col min="6412" max="6412" width="6.625" style="2" customWidth="1"/>
    <col min="6413" max="6413" width="2.625" style="2" customWidth="1"/>
    <col min="6414" max="6414" width="4.5" style="2" bestFit="1" customWidth="1"/>
    <col min="6415" max="6415" width="3.375" style="2" bestFit="1" customWidth="1"/>
    <col min="6416" max="6416" width="26.625" style="2" customWidth="1"/>
    <col min="6417" max="6419" width="16.125" style="2" customWidth="1"/>
    <col min="6420" max="6420" width="0" style="2" hidden="1" customWidth="1"/>
    <col min="6421" max="6421" width="10.625" style="2" customWidth="1"/>
    <col min="6422" max="6422" width="7.125" style="2" bestFit="1" customWidth="1"/>
    <col min="6423" max="6423" width="6.625" style="2" customWidth="1"/>
    <col min="6424" max="6424" width="7.125" style="2" bestFit="1" customWidth="1"/>
    <col min="6425" max="6425" width="6.625" style="2" customWidth="1"/>
    <col min="6426" max="6656" width="9" style="2"/>
    <col min="6657" max="6657" width="4.5" style="2" bestFit="1" customWidth="1"/>
    <col min="6658" max="6658" width="3.375" style="2" bestFit="1" customWidth="1"/>
    <col min="6659" max="6659" width="26.625" style="2" customWidth="1"/>
    <col min="6660" max="6662" width="16.125" style="2" customWidth="1"/>
    <col min="6663" max="6663" width="0" style="2" hidden="1" customWidth="1"/>
    <col min="6664" max="6664" width="10.625" style="2" customWidth="1"/>
    <col min="6665" max="6665" width="7.125" style="2" bestFit="1" customWidth="1"/>
    <col min="6666" max="6666" width="6.625" style="2" customWidth="1"/>
    <col min="6667" max="6667" width="7.125" style="2" bestFit="1" customWidth="1"/>
    <col min="6668" max="6668" width="6.625" style="2" customWidth="1"/>
    <col min="6669" max="6669" width="2.625" style="2" customWidth="1"/>
    <col min="6670" max="6670" width="4.5" style="2" bestFit="1" customWidth="1"/>
    <col min="6671" max="6671" width="3.375" style="2" bestFit="1" customWidth="1"/>
    <col min="6672" max="6672" width="26.625" style="2" customWidth="1"/>
    <col min="6673" max="6675" width="16.125" style="2" customWidth="1"/>
    <col min="6676" max="6676" width="0" style="2" hidden="1" customWidth="1"/>
    <col min="6677" max="6677" width="10.625" style="2" customWidth="1"/>
    <col min="6678" max="6678" width="7.125" style="2" bestFit="1" customWidth="1"/>
    <col min="6679" max="6679" width="6.625" style="2" customWidth="1"/>
    <col min="6680" max="6680" width="7.125" style="2" bestFit="1" customWidth="1"/>
    <col min="6681" max="6681" width="6.625" style="2" customWidth="1"/>
    <col min="6682" max="6912" width="9" style="2"/>
    <col min="6913" max="6913" width="4.5" style="2" bestFit="1" customWidth="1"/>
    <col min="6914" max="6914" width="3.375" style="2" bestFit="1" customWidth="1"/>
    <col min="6915" max="6915" width="26.625" style="2" customWidth="1"/>
    <col min="6916" max="6918" width="16.125" style="2" customWidth="1"/>
    <col min="6919" max="6919" width="0" style="2" hidden="1" customWidth="1"/>
    <col min="6920" max="6920" width="10.625" style="2" customWidth="1"/>
    <col min="6921" max="6921" width="7.125" style="2" bestFit="1" customWidth="1"/>
    <col min="6922" max="6922" width="6.625" style="2" customWidth="1"/>
    <col min="6923" max="6923" width="7.125" style="2" bestFit="1" customWidth="1"/>
    <col min="6924" max="6924" width="6.625" style="2" customWidth="1"/>
    <col min="6925" max="6925" width="2.625" style="2" customWidth="1"/>
    <col min="6926" max="6926" width="4.5" style="2" bestFit="1" customWidth="1"/>
    <col min="6927" max="6927" width="3.375" style="2" bestFit="1" customWidth="1"/>
    <col min="6928" max="6928" width="26.625" style="2" customWidth="1"/>
    <col min="6929" max="6931" width="16.125" style="2" customWidth="1"/>
    <col min="6932" max="6932" width="0" style="2" hidden="1" customWidth="1"/>
    <col min="6933" max="6933" width="10.625" style="2" customWidth="1"/>
    <col min="6934" max="6934" width="7.125" style="2" bestFit="1" customWidth="1"/>
    <col min="6935" max="6935" width="6.625" style="2" customWidth="1"/>
    <col min="6936" max="6936" width="7.125" style="2" bestFit="1" customWidth="1"/>
    <col min="6937" max="6937" width="6.625" style="2" customWidth="1"/>
    <col min="6938" max="7168" width="9" style="2"/>
    <col min="7169" max="7169" width="4.5" style="2" bestFit="1" customWidth="1"/>
    <col min="7170" max="7170" width="3.375" style="2" bestFit="1" customWidth="1"/>
    <col min="7171" max="7171" width="26.625" style="2" customWidth="1"/>
    <col min="7172" max="7174" width="16.125" style="2" customWidth="1"/>
    <col min="7175" max="7175" width="0" style="2" hidden="1" customWidth="1"/>
    <col min="7176" max="7176" width="10.625" style="2" customWidth="1"/>
    <col min="7177" max="7177" width="7.125" style="2" bestFit="1" customWidth="1"/>
    <col min="7178" max="7178" width="6.625" style="2" customWidth="1"/>
    <col min="7179" max="7179" width="7.125" style="2" bestFit="1" customWidth="1"/>
    <col min="7180" max="7180" width="6.625" style="2" customWidth="1"/>
    <col min="7181" max="7181" width="2.625" style="2" customWidth="1"/>
    <col min="7182" max="7182" width="4.5" style="2" bestFit="1" customWidth="1"/>
    <col min="7183" max="7183" width="3.375" style="2" bestFit="1" customWidth="1"/>
    <col min="7184" max="7184" width="26.625" style="2" customWidth="1"/>
    <col min="7185" max="7187" width="16.125" style="2" customWidth="1"/>
    <col min="7188" max="7188" width="0" style="2" hidden="1" customWidth="1"/>
    <col min="7189" max="7189" width="10.625" style="2" customWidth="1"/>
    <col min="7190" max="7190" width="7.125" style="2" bestFit="1" customWidth="1"/>
    <col min="7191" max="7191" width="6.625" style="2" customWidth="1"/>
    <col min="7192" max="7192" width="7.125" style="2" bestFit="1" customWidth="1"/>
    <col min="7193" max="7193" width="6.625" style="2" customWidth="1"/>
    <col min="7194" max="7424" width="9" style="2"/>
    <col min="7425" max="7425" width="4.5" style="2" bestFit="1" customWidth="1"/>
    <col min="7426" max="7426" width="3.375" style="2" bestFit="1" customWidth="1"/>
    <col min="7427" max="7427" width="26.625" style="2" customWidth="1"/>
    <col min="7428" max="7430" width="16.125" style="2" customWidth="1"/>
    <col min="7431" max="7431" width="0" style="2" hidden="1" customWidth="1"/>
    <col min="7432" max="7432" width="10.625" style="2" customWidth="1"/>
    <col min="7433" max="7433" width="7.125" style="2" bestFit="1" customWidth="1"/>
    <col min="7434" max="7434" width="6.625" style="2" customWidth="1"/>
    <col min="7435" max="7435" width="7.125" style="2" bestFit="1" customWidth="1"/>
    <col min="7436" max="7436" width="6.625" style="2" customWidth="1"/>
    <col min="7437" max="7437" width="2.625" style="2" customWidth="1"/>
    <col min="7438" max="7438" width="4.5" style="2" bestFit="1" customWidth="1"/>
    <col min="7439" max="7439" width="3.375" style="2" bestFit="1" customWidth="1"/>
    <col min="7440" max="7440" width="26.625" style="2" customWidth="1"/>
    <col min="7441" max="7443" width="16.125" style="2" customWidth="1"/>
    <col min="7444" max="7444" width="0" style="2" hidden="1" customWidth="1"/>
    <col min="7445" max="7445" width="10.625" style="2" customWidth="1"/>
    <col min="7446" max="7446" width="7.125" style="2" bestFit="1" customWidth="1"/>
    <col min="7447" max="7447" width="6.625" style="2" customWidth="1"/>
    <col min="7448" max="7448" width="7.125" style="2" bestFit="1" customWidth="1"/>
    <col min="7449" max="7449" width="6.625" style="2" customWidth="1"/>
    <col min="7450" max="7680" width="9" style="2"/>
    <col min="7681" max="7681" width="4.5" style="2" bestFit="1" customWidth="1"/>
    <col min="7682" max="7682" width="3.375" style="2" bestFit="1" customWidth="1"/>
    <col min="7683" max="7683" width="26.625" style="2" customWidth="1"/>
    <col min="7684" max="7686" width="16.125" style="2" customWidth="1"/>
    <col min="7687" max="7687" width="0" style="2" hidden="1" customWidth="1"/>
    <col min="7688" max="7688" width="10.625" style="2" customWidth="1"/>
    <col min="7689" max="7689" width="7.125" style="2" bestFit="1" customWidth="1"/>
    <col min="7690" max="7690" width="6.625" style="2" customWidth="1"/>
    <col min="7691" max="7691" width="7.125" style="2" bestFit="1" customWidth="1"/>
    <col min="7692" max="7692" width="6.625" style="2" customWidth="1"/>
    <col min="7693" max="7693" width="2.625" style="2" customWidth="1"/>
    <col min="7694" max="7694" width="4.5" style="2" bestFit="1" customWidth="1"/>
    <col min="7695" max="7695" width="3.375" style="2" bestFit="1" customWidth="1"/>
    <col min="7696" max="7696" width="26.625" style="2" customWidth="1"/>
    <col min="7697" max="7699" width="16.125" style="2" customWidth="1"/>
    <col min="7700" max="7700" width="0" style="2" hidden="1" customWidth="1"/>
    <col min="7701" max="7701" width="10.625" style="2" customWidth="1"/>
    <col min="7702" max="7702" width="7.125" style="2" bestFit="1" customWidth="1"/>
    <col min="7703" max="7703" width="6.625" style="2" customWidth="1"/>
    <col min="7704" max="7704" width="7.125" style="2" bestFit="1" customWidth="1"/>
    <col min="7705" max="7705" width="6.625" style="2" customWidth="1"/>
    <col min="7706" max="7936" width="9" style="2"/>
    <col min="7937" max="7937" width="4.5" style="2" bestFit="1" customWidth="1"/>
    <col min="7938" max="7938" width="3.375" style="2" bestFit="1" customWidth="1"/>
    <col min="7939" max="7939" width="26.625" style="2" customWidth="1"/>
    <col min="7940" max="7942" width="16.125" style="2" customWidth="1"/>
    <col min="7943" max="7943" width="0" style="2" hidden="1" customWidth="1"/>
    <col min="7944" max="7944" width="10.625" style="2" customWidth="1"/>
    <col min="7945" max="7945" width="7.125" style="2" bestFit="1" customWidth="1"/>
    <col min="7946" max="7946" width="6.625" style="2" customWidth="1"/>
    <col min="7947" max="7947" width="7.125" style="2" bestFit="1" customWidth="1"/>
    <col min="7948" max="7948" width="6.625" style="2" customWidth="1"/>
    <col min="7949" max="7949" width="2.625" style="2" customWidth="1"/>
    <col min="7950" max="7950" width="4.5" style="2" bestFit="1" customWidth="1"/>
    <col min="7951" max="7951" width="3.375" style="2" bestFit="1" customWidth="1"/>
    <col min="7952" max="7952" width="26.625" style="2" customWidth="1"/>
    <col min="7953" max="7955" width="16.125" style="2" customWidth="1"/>
    <col min="7956" max="7956" width="0" style="2" hidden="1" customWidth="1"/>
    <col min="7957" max="7957" width="10.625" style="2" customWidth="1"/>
    <col min="7958" max="7958" width="7.125" style="2" bestFit="1" customWidth="1"/>
    <col min="7959" max="7959" width="6.625" style="2" customWidth="1"/>
    <col min="7960" max="7960" width="7.125" style="2" bestFit="1" customWidth="1"/>
    <col min="7961" max="7961" width="6.625" style="2" customWidth="1"/>
    <col min="7962" max="8192" width="9" style="2"/>
    <col min="8193" max="8193" width="4.5" style="2" bestFit="1" customWidth="1"/>
    <col min="8194" max="8194" width="3.375" style="2" bestFit="1" customWidth="1"/>
    <col min="8195" max="8195" width="26.625" style="2" customWidth="1"/>
    <col min="8196" max="8198" width="16.125" style="2" customWidth="1"/>
    <col min="8199" max="8199" width="0" style="2" hidden="1" customWidth="1"/>
    <col min="8200" max="8200" width="10.625" style="2" customWidth="1"/>
    <col min="8201" max="8201" width="7.125" style="2" bestFit="1" customWidth="1"/>
    <col min="8202" max="8202" width="6.625" style="2" customWidth="1"/>
    <col min="8203" max="8203" width="7.125" style="2" bestFit="1" customWidth="1"/>
    <col min="8204" max="8204" width="6.625" style="2" customWidth="1"/>
    <col min="8205" max="8205" width="2.625" style="2" customWidth="1"/>
    <col min="8206" max="8206" width="4.5" style="2" bestFit="1" customWidth="1"/>
    <col min="8207" max="8207" width="3.375" style="2" bestFit="1" customWidth="1"/>
    <col min="8208" max="8208" width="26.625" style="2" customWidth="1"/>
    <col min="8209" max="8211" width="16.125" style="2" customWidth="1"/>
    <col min="8212" max="8212" width="0" style="2" hidden="1" customWidth="1"/>
    <col min="8213" max="8213" width="10.625" style="2" customWidth="1"/>
    <col min="8214" max="8214" width="7.125" style="2" bestFit="1" customWidth="1"/>
    <col min="8215" max="8215" width="6.625" style="2" customWidth="1"/>
    <col min="8216" max="8216" width="7.125" style="2" bestFit="1" customWidth="1"/>
    <col min="8217" max="8217" width="6.625" style="2" customWidth="1"/>
    <col min="8218" max="8448" width="9" style="2"/>
    <col min="8449" max="8449" width="4.5" style="2" bestFit="1" customWidth="1"/>
    <col min="8450" max="8450" width="3.375" style="2" bestFit="1" customWidth="1"/>
    <col min="8451" max="8451" width="26.625" style="2" customWidth="1"/>
    <col min="8452" max="8454" width="16.125" style="2" customWidth="1"/>
    <col min="8455" max="8455" width="0" style="2" hidden="1" customWidth="1"/>
    <col min="8456" max="8456" width="10.625" style="2" customWidth="1"/>
    <col min="8457" max="8457" width="7.125" style="2" bestFit="1" customWidth="1"/>
    <col min="8458" max="8458" width="6.625" style="2" customWidth="1"/>
    <col min="8459" max="8459" width="7.125" style="2" bestFit="1" customWidth="1"/>
    <col min="8460" max="8460" width="6.625" style="2" customWidth="1"/>
    <col min="8461" max="8461" width="2.625" style="2" customWidth="1"/>
    <col min="8462" max="8462" width="4.5" style="2" bestFit="1" customWidth="1"/>
    <col min="8463" max="8463" width="3.375" style="2" bestFit="1" customWidth="1"/>
    <col min="8464" max="8464" width="26.625" style="2" customWidth="1"/>
    <col min="8465" max="8467" width="16.125" style="2" customWidth="1"/>
    <col min="8468" max="8468" width="0" style="2" hidden="1" customWidth="1"/>
    <col min="8469" max="8469" width="10.625" style="2" customWidth="1"/>
    <col min="8470" max="8470" width="7.125" style="2" bestFit="1" customWidth="1"/>
    <col min="8471" max="8471" width="6.625" style="2" customWidth="1"/>
    <col min="8472" max="8472" width="7.125" style="2" bestFit="1" customWidth="1"/>
    <col min="8473" max="8473" width="6.625" style="2" customWidth="1"/>
    <col min="8474" max="8704" width="9" style="2"/>
    <col min="8705" max="8705" width="4.5" style="2" bestFit="1" customWidth="1"/>
    <col min="8706" max="8706" width="3.375" style="2" bestFit="1" customWidth="1"/>
    <col min="8707" max="8707" width="26.625" style="2" customWidth="1"/>
    <col min="8708" max="8710" width="16.125" style="2" customWidth="1"/>
    <col min="8711" max="8711" width="0" style="2" hidden="1" customWidth="1"/>
    <col min="8712" max="8712" width="10.625" style="2" customWidth="1"/>
    <col min="8713" max="8713" width="7.125" style="2" bestFit="1" customWidth="1"/>
    <col min="8714" max="8714" width="6.625" style="2" customWidth="1"/>
    <col min="8715" max="8715" width="7.125" style="2" bestFit="1" customWidth="1"/>
    <col min="8716" max="8716" width="6.625" style="2" customWidth="1"/>
    <col min="8717" max="8717" width="2.625" style="2" customWidth="1"/>
    <col min="8718" max="8718" width="4.5" style="2" bestFit="1" customWidth="1"/>
    <col min="8719" max="8719" width="3.375" style="2" bestFit="1" customWidth="1"/>
    <col min="8720" max="8720" width="26.625" style="2" customWidth="1"/>
    <col min="8721" max="8723" width="16.125" style="2" customWidth="1"/>
    <col min="8724" max="8724" width="0" style="2" hidden="1" customWidth="1"/>
    <col min="8725" max="8725" width="10.625" style="2" customWidth="1"/>
    <col min="8726" max="8726" width="7.125" style="2" bestFit="1" customWidth="1"/>
    <col min="8727" max="8727" width="6.625" style="2" customWidth="1"/>
    <col min="8728" max="8728" width="7.125" style="2" bestFit="1" customWidth="1"/>
    <col min="8729" max="8729" width="6.625" style="2" customWidth="1"/>
    <col min="8730" max="8960" width="9" style="2"/>
    <col min="8961" max="8961" width="4.5" style="2" bestFit="1" customWidth="1"/>
    <col min="8962" max="8962" width="3.375" style="2" bestFit="1" customWidth="1"/>
    <col min="8963" max="8963" width="26.625" style="2" customWidth="1"/>
    <col min="8964" max="8966" width="16.125" style="2" customWidth="1"/>
    <col min="8967" max="8967" width="0" style="2" hidden="1" customWidth="1"/>
    <col min="8968" max="8968" width="10.625" style="2" customWidth="1"/>
    <col min="8969" max="8969" width="7.125" style="2" bestFit="1" customWidth="1"/>
    <col min="8970" max="8970" width="6.625" style="2" customWidth="1"/>
    <col min="8971" max="8971" width="7.125" style="2" bestFit="1" customWidth="1"/>
    <col min="8972" max="8972" width="6.625" style="2" customWidth="1"/>
    <col min="8973" max="8973" width="2.625" style="2" customWidth="1"/>
    <col min="8974" max="8974" width="4.5" style="2" bestFit="1" customWidth="1"/>
    <col min="8975" max="8975" width="3.375" style="2" bestFit="1" customWidth="1"/>
    <col min="8976" max="8976" width="26.625" style="2" customWidth="1"/>
    <col min="8977" max="8979" width="16.125" style="2" customWidth="1"/>
    <col min="8980" max="8980" width="0" style="2" hidden="1" customWidth="1"/>
    <col min="8981" max="8981" width="10.625" style="2" customWidth="1"/>
    <col min="8982" max="8982" width="7.125" style="2" bestFit="1" customWidth="1"/>
    <col min="8983" max="8983" width="6.625" style="2" customWidth="1"/>
    <col min="8984" max="8984" width="7.125" style="2" bestFit="1" customWidth="1"/>
    <col min="8985" max="8985" width="6.625" style="2" customWidth="1"/>
    <col min="8986" max="9216" width="9" style="2"/>
    <col min="9217" max="9217" width="4.5" style="2" bestFit="1" customWidth="1"/>
    <col min="9218" max="9218" width="3.375" style="2" bestFit="1" customWidth="1"/>
    <col min="9219" max="9219" width="26.625" style="2" customWidth="1"/>
    <col min="9220" max="9222" width="16.125" style="2" customWidth="1"/>
    <col min="9223" max="9223" width="0" style="2" hidden="1" customWidth="1"/>
    <col min="9224" max="9224" width="10.625" style="2" customWidth="1"/>
    <col min="9225" max="9225" width="7.125" style="2" bestFit="1" customWidth="1"/>
    <col min="9226" max="9226" width="6.625" style="2" customWidth="1"/>
    <col min="9227" max="9227" width="7.125" style="2" bestFit="1" customWidth="1"/>
    <col min="9228" max="9228" width="6.625" style="2" customWidth="1"/>
    <col min="9229" max="9229" width="2.625" style="2" customWidth="1"/>
    <col min="9230" max="9230" width="4.5" style="2" bestFit="1" customWidth="1"/>
    <col min="9231" max="9231" width="3.375" style="2" bestFit="1" customWidth="1"/>
    <col min="9232" max="9232" width="26.625" style="2" customWidth="1"/>
    <col min="9233" max="9235" width="16.125" style="2" customWidth="1"/>
    <col min="9236" max="9236" width="0" style="2" hidden="1" customWidth="1"/>
    <col min="9237" max="9237" width="10.625" style="2" customWidth="1"/>
    <col min="9238" max="9238" width="7.125" style="2" bestFit="1" customWidth="1"/>
    <col min="9239" max="9239" width="6.625" style="2" customWidth="1"/>
    <col min="9240" max="9240" width="7.125" style="2" bestFit="1" customWidth="1"/>
    <col min="9241" max="9241" width="6.625" style="2" customWidth="1"/>
    <col min="9242" max="9472" width="9" style="2"/>
    <col min="9473" max="9473" width="4.5" style="2" bestFit="1" customWidth="1"/>
    <col min="9474" max="9474" width="3.375" style="2" bestFit="1" customWidth="1"/>
    <col min="9475" max="9475" width="26.625" style="2" customWidth="1"/>
    <col min="9476" max="9478" width="16.125" style="2" customWidth="1"/>
    <col min="9479" max="9479" width="0" style="2" hidden="1" customWidth="1"/>
    <col min="9480" max="9480" width="10.625" style="2" customWidth="1"/>
    <col min="9481" max="9481" width="7.125" style="2" bestFit="1" customWidth="1"/>
    <col min="9482" max="9482" width="6.625" style="2" customWidth="1"/>
    <col min="9483" max="9483" width="7.125" style="2" bestFit="1" customWidth="1"/>
    <col min="9484" max="9484" width="6.625" style="2" customWidth="1"/>
    <col min="9485" max="9485" width="2.625" style="2" customWidth="1"/>
    <col min="9486" max="9486" width="4.5" style="2" bestFit="1" customWidth="1"/>
    <col min="9487" max="9487" width="3.375" style="2" bestFit="1" customWidth="1"/>
    <col min="9488" max="9488" width="26.625" style="2" customWidth="1"/>
    <col min="9489" max="9491" width="16.125" style="2" customWidth="1"/>
    <col min="9492" max="9492" width="0" style="2" hidden="1" customWidth="1"/>
    <col min="9493" max="9493" width="10.625" style="2" customWidth="1"/>
    <col min="9494" max="9494" width="7.125" style="2" bestFit="1" customWidth="1"/>
    <col min="9495" max="9495" width="6.625" style="2" customWidth="1"/>
    <col min="9496" max="9496" width="7.125" style="2" bestFit="1" customWidth="1"/>
    <col min="9497" max="9497" width="6.625" style="2" customWidth="1"/>
    <col min="9498" max="9728" width="9" style="2"/>
    <col min="9729" max="9729" width="4.5" style="2" bestFit="1" customWidth="1"/>
    <col min="9730" max="9730" width="3.375" style="2" bestFit="1" customWidth="1"/>
    <col min="9731" max="9731" width="26.625" style="2" customWidth="1"/>
    <col min="9732" max="9734" width="16.125" style="2" customWidth="1"/>
    <col min="9735" max="9735" width="0" style="2" hidden="1" customWidth="1"/>
    <col min="9736" max="9736" width="10.625" style="2" customWidth="1"/>
    <col min="9737" max="9737" width="7.125" style="2" bestFit="1" customWidth="1"/>
    <col min="9738" max="9738" width="6.625" style="2" customWidth="1"/>
    <col min="9739" max="9739" width="7.125" style="2" bestFit="1" customWidth="1"/>
    <col min="9740" max="9740" width="6.625" style="2" customWidth="1"/>
    <col min="9741" max="9741" width="2.625" style="2" customWidth="1"/>
    <col min="9742" max="9742" width="4.5" style="2" bestFit="1" customWidth="1"/>
    <col min="9743" max="9743" width="3.375" style="2" bestFit="1" customWidth="1"/>
    <col min="9744" max="9744" width="26.625" style="2" customWidth="1"/>
    <col min="9745" max="9747" width="16.125" style="2" customWidth="1"/>
    <col min="9748" max="9748" width="0" style="2" hidden="1" customWidth="1"/>
    <col min="9749" max="9749" width="10.625" style="2" customWidth="1"/>
    <col min="9750" max="9750" width="7.125" style="2" bestFit="1" customWidth="1"/>
    <col min="9751" max="9751" width="6.625" style="2" customWidth="1"/>
    <col min="9752" max="9752" width="7.125" style="2" bestFit="1" customWidth="1"/>
    <col min="9753" max="9753" width="6.625" style="2" customWidth="1"/>
    <col min="9754" max="9984" width="9" style="2"/>
    <col min="9985" max="9985" width="4.5" style="2" bestFit="1" customWidth="1"/>
    <col min="9986" max="9986" width="3.375" style="2" bestFit="1" customWidth="1"/>
    <col min="9987" max="9987" width="26.625" style="2" customWidth="1"/>
    <col min="9988" max="9990" width="16.125" style="2" customWidth="1"/>
    <col min="9991" max="9991" width="0" style="2" hidden="1" customWidth="1"/>
    <col min="9992" max="9992" width="10.625" style="2" customWidth="1"/>
    <col min="9993" max="9993" width="7.125" style="2" bestFit="1" customWidth="1"/>
    <col min="9994" max="9994" width="6.625" style="2" customWidth="1"/>
    <col min="9995" max="9995" width="7.125" style="2" bestFit="1" customWidth="1"/>
    <col min="9996" max="9996" width="6.625" style="2" customWidth="1"/>
    <col min="9997" max="9997" width="2.625" style="2" customWidth="1"/>
    <col min="9998" max="9998" width="4.5" style="2" bestFit="1" customWidth="1"/>
    <col min="9999" max="9999" width="3.375" style="2" bestFit="1" customWidth="1"/>
    <col min="10000" max="10000" width="26.625" style="2" customWidth="1"/>
    <col min="10001" max="10003" width="16.125" style="2" customWidth="1"/>
    <col min="10004" max="10004" width="0" style="2" hidden="1" customWidth="1"/>
    <col min="10005" max="10005" width="10.625" style="2" customWidth="1"/>
    <col min="10006" max="10006" width="7.125" style="2" bestFit="1" customWidth="1"/>
    <col min="10007" max="10007" width="6.625" style="2" customWidth="1"/>
    <col min="10008" max="10008" width="7.125" style="2" bestFit="1" customWidth="1"/>
    <col min="10009" max="10009" width="6.625" style="2" customWidth="1"/>
    <col min="10010" max="10240" width="9" style="2"/>
    <col min="10241" max="10241" width="4.5" style="2" bestFit="1" customWidth="1"/>
    <col min="10242" max="10242" width="3.375" style="2" bestFit="1" customWidth="1"/>
    <col min="10243" max="10243" width="26.625" style="2" customWidth="1"/>
    <col min="10244" max="10246" width="16.125" style="2" customWidth="1"/>
    <col min="10247" max="10247" width="0" style="2" hidden="1" customWidth="1"/>
    <col min="10248" max="10248" width="10.625" style="2" customWidth="1"/>
    <col min="10249" max="10249" width="7.125" style="2" bestFit="1" customWidth="1"/>
    <col min="10250" max="10250" width="6.625" style="2" customWidth="1"/>
    <col min="10251" max="10251" width="7.125" style="2" bestFit="1" customWidth="1"/>
    <col min="10252" max="10252" width="6.625" style="2" customWidth="1"/>
    <col min="10253" max="10253" width="2.625" style="2" customWidth="1"/>
    <col min="10254" max="10254" width="4.5" style="2" bestFit="1" customWidth="1"/>
    <col min="10255" max="10255" width="3.375" style="2" bestFit="1" customWidth="1"/>
    <col min="10256" max="10256" width="26.625" style="2" customWidth="1"/>
    <col min="10257" max="10259" width="16.125" style="2" customWidth="1"/>
    <col min="10260" max="10260" width="0" style="2" hidden="1" customWidth="1"/>
    <col min="10261" max="10261" width="10.625" style="2" customWidth="1"/>
    <col min="10262" max="10262" width="7.125" style="2" bestFit="1" customWidth="1"/>
    <col min="10263" max="10263" width="6.625" style="2" customWidth="1"/>
    <col min="10264" max="10264" width="7.125" style="2" bestFit="1" customWidth="1"/>
    <col min="10265" max="10265" width="6.625" style="2" customWidth="1"/>
    <col min="10266" max="10496" width="9" style="2"/>
    <col min="10497" max="10497" width="4.5" style="2" bestFit="1" customWidth="1"/>
    <col min="10498" max="10498" width="3.375" style="2" bestFit="1" customWidth="1"/>
    <col min="10499" max="10499" width="26.625" style="2" customWidth="1"/>
    <col min="10500" max="10502" width="16.125" style="2" customWidth="1"/>
    <col min="10503" max="10503" width="0" style="2" hidden="1" customWidth="1"/>
    <col min="10504" max="10504" width="10.625" style="2" customWidth="1"/>
    <col min="10505" max="10505" width="7.125" style="2" bestFit="1" customWidth="1"/>
    <col min="10506" max="10506" width="6.625" style="2" customWidth="1"/>
    <col min="10507" max="10507" width="7.125" style="2" bestFit="1" customWidth="1"/>
    <col min="10508" max="10508" width="6.625" style="2" customWidth="1"/>
    <col min="10509" max="10509" width="2.625" style="2" customWidth="1"/>
    <col min="10510" max="10510" width="4.5" style="2" bestFit="1" customWidth="1"/>
    <col min="10511" max="10511" width="3.375" style="2" bestFit="1" customWidth="1"/>
    <col min="10512" max="10512" width="26.625" style="2" customWidth="1"/>
    <col min="10513" max="10515" width="16.125" style="2" customWidth="1"/>
    <col min="10516" max="10516" width="0" style="2" hidden="1" customWidth="1"/>
    <col min="10517" max="10517" width="10.625" style="2" customWidth="1"/>
    <col min="10518" max="10518" width="7.125" style="2" bestFit="1" customWidth="1"/>
    <col min="10519" max="10519" width="6.625" style="2" customWidth="1"/>
    <col min="10520" max="10520" width="7.125" style="2" bestFit="1" customWidth="1"/>
    <col min="10521" max="10521" width="6.625" style="2" customWidth="1"/>
    <col min="10522" max="10752" width="9" style="2"/>
    <col min="10753" max="10753" width="4.5" style="2" bestFit="1" customWidth="1"/>
    <col min="10754" max="10754" width="3.375" style="2" bestFit="1" customWidth="1"/>
    <col min="10755" max="10755" width="26.625" style="2" customWidth="1"/>
    <col min="10756" max="10758" width="16.125" style="2" customWidth="1"/>
    <col min="10759" max="10759" width="0" style="2" hidden="1" customWidth="1"/>
    <col min="10760" max="10760" width="10.625" style="2" customWidth="1"/>
    <col min="10761" max="10761" width="7.125" style="2" bestFit="1" customWidth="1"/>
    <col min="10762" max="10762" width="6.625" style="2" customWidth="1"/>
    <col min="10763" max="10763" width="7.125" style="2" bestFit="1" customWidth="1"/>
    <col min="10764" max="10764" width="6.625" style="2" customWidth="1"/>
    <col min="10765" max="10765" width="2.625" style="2" customWidth="1"/>
    <col min="10766" max="10766" width="4.5" style="2" bestFit="1" customWidth="1"/>
    <col min="10767" max="10767" width="3.375" style="2" bestFit="1" customWidth="1"/>
    <col min="10768" max="10768" width="26.625" style="2" customWidth="1"/>
    <col min="10769" max="10771" width="16.125" style="2" customWidth="1"/>
    <col min="10772" max="10772" width="0" style="2" hidden="1" customWidth="1"/>
    <col min="10773" max="10773" width="10.625" style="2" customWidth="1"/>
    <col min="10774" max="10774" width="7.125" style="2" bestFit="1" customWidth="1"/>
    <col min="10775" max="10775" width="6.625" style="2" customWidth="1"/>
    <col min="10776" max="10776" width="7.125" style="2" bestFit="1" customWidth="1"/>
    <col min="10777" max="10777" width="6.625" style="2" customWidth="1"/>
    <col min="10778" max="11008" width="9" style="2"/>
    <col min="11009" max="11009" width="4.5" style="2" bestFit="1" customWidth="1"/>
    <col min="11010" max="11010" width="3.375" style="2" bestFit="1" customWidth="1"/>
    <col min="11011" max="11011" width="26.625" style="2" customWidth="1"/>
    <col min="11012" max="11014" width="16.125" style="2" customWidth="1"/>
    <col min="11015" max="11015" width="0" style="2" hidden="1" customWidth="1"/>
    <col min="11016" max="11016" width="10.625" style="2" customWidth="1"/>
    <col min="11017" max="11017" width="7.125" style="2" bestFit="1" customWidth="1"/>
    <col min="11018" max="11018" width="6.625" style="2" customWidth="1"/>
    <col min="11019" max="11019" width="7.125" style="2" bestFit="1" customWidth="1"/>
    <col min="11020" max="11020" width="6.625" style="2" customWidth="1"/>
    <col min="11021" max="11021" width="2.625" style="2" customWidth="1"/>
    <col min="11022" max="11022" width="4.5" style="2" bestFit="1" customWidth="1"/>
    <col min="11023" max="11023" width="3.375" style="2" bestFit="1" customWidth="1"/>
    <col min="11024" max="11024" width="26.625" style="2" customWidth="1"/>
    <col min="11025" max="11027" width="16.125" style="2" customWidth="1"/>
    <col min="11028" max="11028" width="0" style="2" hidden="1" customWidth="1"/>
    <col min="11029" max="11029" width="10.625" style="2" customWidth="1"/>
    <col min="11030" max="11030" width="7.125" style="2" bestFit="1" customWidth="1"/>
    <col min="11031" max="11031" width="6.625" style="2" customWidth="1"/>
    <col min="11032" max="11032" width="7.125" style="2" bestFit="1" customWidth="1"/>
    <col min="11033" max="11033" width="6.625" style="2" customWidth="1"/>
    <col min="11034" max="11264" width="9" style="2"/>
    <col min="11265" max="11265" width="4.5" style="2" bestFit="1" customWidth="1"/>
    <col min="11266" max="11266" width="3.375" style="2" bestFit="1" customWidth="1"/>
    <col min="11267" max="11267" width="26.625" style="2" customWidth="1"/>
    <col min="11268" max="11270" width="16.125" style="2" customWidth="1"/>
    <col min="11271" max="11271" width="0" style="2" hidden="1" customWidth="1"/>
    <col min="11272" max="11272" width="10.625" style="2" customWidth="1"/>
    <col min="11273" max="11273" width="7.125" style="2" bestFit="1" customWidth="1"/>
    <col min="11274" max="11274" width="6.625" style="2" customWidth="1"/>
    <col min="11275" max="11275" width="7.125" style="2" bestFit="1" customWidth="1"/>
    <col min="11276" max="11276" width="6.625" style="2" customWidth="1"/>
    <col min="11277" max="11277" width="2.625" style="2" customWidth="1"/>
    <col min="11278" max="11278" width="4.5" style="2" bestFit="1" customWidth="1"/>
    <col min="11279" max="11279" width="3.375" style="2" bestFit="1" customWidth="1"/>
    <col min="11280" max="11280" width="26.625" style="2" customWidth="1"/>
    <col min="11281" max="11283" width="16.125" style="2" customWidth="1"/>
    <col min="11284" max="11284" width="0" style="2" hidden="1" customWidth="1"/>
    <col min="11285" max="11285" width="10.625" style="2" customWidth="1"/>
    <col min="11286" max="11286" width="7.125" style="2" bestFit="1" customWidth="1"/>
    <col min="11287" max="11287" width="6.625" style="2" customWidth="1"/>
    <col min="11288" max="11288" width="7.125" style="2" bestFit="1" customWidth="1"/>
    <col min="11289" max="11289" width="6.625" style="2" customWidth="1"/>
    <col min="11290" max="11520" width="9" style="2"/>
    <col min="11521" max="11521" width="4.5" style="2" bestFit="1" customWidth="1"/>
    <col min="11522" max="11522" width="3.375" style="2" bestFit="1" customWidth="1"/>
    <col min="11523" max="11523" width="26.625" style="2" customWidth="1"/>
    <col min="11524" max="11526" width="16.125" style="2" customWidth="1"/>
    <col min="11527" max="11527" width="0" style="2" hidden="1" customWidth="1"/>
    <col min="11528" max="11528" width="10.625" style="2" customWidth="1"/>
    <col min="11529" max="11529" width="7.125" style="2" bestFit="1" customWidth="1"/>
    <col min="11530" max="11530" width="6.625" style="2" customWidth="1"/>
    <col min="11531" max="11531" width="7.125" style="2" bestFit="1" customWidth="1"/>
    <col min="11532" max="11532" width="6.625" style="2" customWidth="1"/>
    <col min="11533" max="11533" width="2.625" style="2" customWidth="1"/>
    <col min="11534" max="11534" width="4.5" style="2" bestFit="1" customWidth="1"/>
    <col min="11535" max="11535" width="3.375" style="2" bestFit="1" customWidth="1"/>
    <col min="11536" max="11536" width="26.625" style="2" customWidth="1"/>
    <col min="11537" max="11539" width="16.125" style="2" customWidth="1"/>
    <col min="11540" max="11540" width="0" style="2" hidden="1" customWidth="1"/>
    <col min="11541" max="11541" width="10.625" style="2" customWidth="1"/>
    <col min="11542" max="11542" width="7.125" style="2" bestFit="1" customWidth="1"/>
    <col min="11543" max="11543" width="6.625" style="2" customWidth="1"/>
    <col min="11544" max="11544" width="7.125" style="2" bestFit="1" customWidth="1"/>
    <col min="11545" max="11545" width="6.625" style="2" customWidth="1"/>
    <col min="11546" max="11776" width="9" style="2"/>
    <col min="11777" max="11777" width="4.5" style="2" bestFit="1" customWidth="1"/>
    <col min="11778" max="11778" width="3.375" style="2" bestFit="1" customWidth="1"/>
    <col min="11779" max="11779" width="26.625" style="2" customWidth="1"/>
    <col min="11780" max="11782" width="16.125" style="2" customWidth="1"/>
    <col min="11783" max="11783" width="0" style="2" hidden="1" customWidth="1"/>
    <col min="11784" max="11784" width="10.625" style="2" customWidth="1"/>
    <col min="11785" max="11785" width="7.125" style="2" bestFit="1" customWidth="1"/>
    <col min="11786" max="11786" width="6.625" style="2" customWidth="1"/>
    <col min="11787" max="11787" width="7.125" style="2" bestFit="1" customWidth="1"/>
    <col min="11788" max="11788" width="6.625" style="2" customWidth="1"/>
    <col min="11789" max="11789" width="2.625" style="2" customWidth="1"/>
    <col min="11790" max="11790" width="4.5" style="2" bestFit="1" customWidth="1"/>
    <col min="11791" max="11791" width="3.375" style="2" bestFit="1" customWidth="1"/>
    <col min="11792" max="11792" width="26.625" style="2" customWidth="1"/>
    <col min="11793" max="11795" width="16.125" style="2" customWidth="1"/>
    <col min="11796" max="11796" width="0" style="2" hidden="1" customWidth="1"/>
    <col min="11797" max="11797" width="10.625" style="2" customWidth="1"/>
    <col min="11798" max="11798" width="7.125" style="2" bestFit="1" customWidth="1"/>
    <col min="11799" max="11799" width="6.625" style="2" customWidth="1"/>
    <col min="11800" max="11800" width="7.125" style="2" bestFit="1" customWidth="1"/>
    <col min="11801" max="11801" width="6.625" style="2" customWidth="1"/>
    <col min="11802" max="12032" width="9" style="2"/>
    <col min="12033" max="12033" width="4.5" style="2" bestFit="1" customWidth="1"/>
    <col min="12034" max="12034" width="3.375" style="2" bestFit="1" customWidth="1"/>
    <col min="12035" max="12035" width="26.625" style="2" customWidth="1"/>
    <col min="12036" max="12038" width="16.125" style="2" customWidth="1"/>
    <col min="12039" max="12039" width="0" style="2" hidden="1" customWidth="1"/>
    <col min="12040" max="12040" width="10.625" style="2" customWidth="1"/>
    <col min="12041" max="12041" width="7.125" style="2" bestFit="1" customWidth="1"/>
    <col min="12042" max="12042" width="6.625" style="2" customWidth="1"/>
    <col min="12043" max="12043" width="7.125" style="2" bestFit="1" customWidth="1"/>
    <col min="12044" max="12044" width="6.625" style="2" customWidth="1"/>
    <col min="12045" max="12045" width="2.625" style="2" customWidth="1"/>
    <col min="12046" max="12046" width="4.5" style="2" bestFit="1" customWidth="1"/>
    <col min="12047" max="12047" width="3.375" style="2" bestFit="1" customWidth="1"/>
    <col min="12048" max="12048" width="26.625" style="2" customWidth="1"/>
    <col min="12049" max="12051" width="16.125" style="2" customWidth="1"/>
    <col min="12052" max="12052" width="0" style="2" hidden="1" customWidth="1"/>
    <col min="12053" max="12053" width="10.625" style="2" customWidth="1"/>
    <col min="12054" max="12054" width="7.125" style="2" bestFit="1" customWidth="1"/>
    <col min="12055" max="12055" width="6.625" style="2" customWidth="1"/>
    <col min="12056" max="12056" width="7.125" style="2" bestFit="1" customWidth="1"/>
    <col min="12057" max="12057" width="6.625" style="2" customWidth="1"/>
    <col min="12058" max="12288" width="9" style="2"/>
    <col min="12289" max="12289" width="4.5" style="2" bestFit="1" customWidth="1"/>
    <col min="12290" max="12290" width="3.375" style="2" bestFit="1" customWidth="1"/>
    <col min="12291" max="12291" width="26.625" style="2" customWidth="1"/>
    <col min="12292" max="12294" width="16.125" style="2" customWidth="1"/>
    <col min="12295" max="12295" width="0" style="2" hidden="1" customWidth="1"/>
    <col min="12296" max="12296" width="10.625" style="2" customWidth="1"/>
    <col min="12297" max="12297" width="7.125" style="2" bestFit="1" customWidth="1"/>
    <col min="12298" max="12298" width="6.625" style="2" customWidth="1"/>
    <col min="12299" max="12299" width="7.125" style="2" bestFit="1" customWidth="1"/>
    <col min="12300" max="12300" width="6.625" style="2" customWidth="1"/>
    <col min="12301" max="12301" width="2.625" style="2" customWidth="1"/>
    <col min="12302" max="12302" width="4.5" style="2" bestFit="1" customWidth="1"/>
    <col min="12303" max="12303" width="3.375" style="2" bestFit="1" customWidth="1"/>
    <col min="12304" max="12304" width="26.625" style="2" customWidth="1"/>
    <col min="12305" max="12307" width="16.125" style="2" customWidth="1"/>
    <col min="12308" max="12308" width="0" style="2" hidden="1" customWidth="1"/>
    <col min="12309" max="12309" width="10.625" style="2" customWidth="1"/>
    <col min="12310" max="12310" width="7.125" style="2" bestFit="1" customWidth="1"/>
    <col min="12311" max="12311" width="6.625" style="2" customWidth="1"/>
    <col min="12312" max="12312" width="7.125" style="2" bestFit="1" customWidth="1"/>
    <col min="12313" max="12313" width="6.625" style="2" customWidth="1"/>
    <col min="12314" max="12544" width="9" style="2"/>
    <col min="12545" max="12545" width="4.5" style="2" bestFit="1" customWidth="1"/>
    <col min="12546" max="12546" width="3.375" style="2" bestFit="1" customWidth="1"/>
    <col min="12547" max="12547" width="26.625" style="2" customWidth="1"/>
    <col min="12548" max="12550" width="16.125" style="2" customWidth="1"/>
    <col min="12551" max="12551" width="0" style="2" hidden="1" customWidth="1"/>
    <col min="12552" max="12552" width="10.625" style="2" customWidth="1"/>
    <col min="12553" max="12553" width="7.125" style="2" bestFit="1" customWidth="1"/>
    <col min="12554" max="12554" width="6.625" style="2" customWidth="1"/>
    <col min="12555" max="12555" width="7.125" style="2" bestFit="1" customWidth="1"/>
    <col min="12556" max="12556" width="6.625" style="2" customWidth="1"/>
    <col min="12557" max="12557" width="2.625" style="2" customWidth="1"/>
    <col min="12558" max="12558" width="4.5" style="2" bestFit="1" customWidth="1"/>
    <col min="12559" max="12559" width="3.375" style="2" bestFit="1" customWidth="1"/>
    <col min="12560" max="12560" width="26.625" style="2" customWidth="1"/>
    <col min="12561" max="12563" width="16.125" style="2" customWidth="1"/>
    <col min="12564" max="12564" width="0" style="2" hidden="1" customWidth="1"/>
    <col min="12565" max="12565" width="10.625" style="2" customWidth="1"/>
    <col min="12566" max="12566" width="7.125" style="2" bestFit="1" customWidth="1"/>
    <col min="12567" max="12567" width="6.625" style="2" customWidth="1"/>
    <col min="12568" max="12568" width="7.125" style="2" bestFit="1" customWidth="1"/>
    <col min="12569" max="12569" width="6.625" style="2" customWidth="1"/>
    <col min="12570" max="12800" width="9" style="2"/>
    <col min="12801" max="12801" width="4.5" style="2" bestFit="1" customWidth="1"/>
    <col min="12802" max="12802" width="3.375" style="2" bestFit="1" customWidth="1"/>
    <col min="12803" max="12803" width="26.625" style="2" customWidth="1"/>
    <col min="12804" max="12806" width="16.125" style="2" customWidth="1"/>
    <col min="12807" max="12807" width="0" style="2" hidden="1" customWidth="1"/>
    <col min="12808" max="12808" width="10.625" style="2" customWidth="1"/>
    <col min="12809" max="12809" width="7.125" style="2" bestFit="1" customWidth="1"/>
    <col min="12810" max="12810" width="6.625" style="2" customWidth="1"/>
    <col min="12811" max="12811" width="7.125" style="2" bestFit="1" customWidth="1"/>
    <col min="12812" max="12812" width="6.625" style="2" customWidth="1"/>
    <col min="12813" max="12813" width="2.625" style="2" customWidth="1"/>
    <col min="12814" max="12814" width="4.5" style="2" bestFit="1" customWidth="1"/>
    <col min="12815" max="12815" width="3.375" style="2" bestFit="1" customWidth="1"/>
    <col min="12816" max="12816" width="26.625" style="2" customWidth="1"/>
    <col min="12817" max="12819" width="16.125" style="2" customWidth="1"/>
    <col min="12820" max="12820" width="0" style="2" hidden="1" customWidth="1"/>
    <col min="12821" max="12821" width="10.625" style="2" customWidth="1"/>
    <col min="12822" max="12822" width="7.125" style="2" bestFit="1" customWidth="1"/>
    <col min="12823" max="12823" width="6.625" style="2" customWidth="1"/>
    <col min="12824" max="12824" width="7.125" style="2" bestFit="1" customWidth="1"/>
    <col min="12825" max="12825" width="6.625" style="2" customWidth="1"/>
    <col min="12826" max="13056" width="9" style="2"/>
    <col min="13057" max="13057" width="4.5" style="2" bestFit="1" customWidth="1"/>
    <col min="13058" max="13058" width="3.375" style="2" bestFit="1" customWidth="1"/>
    <col min="13059" max="13059" width="26.625" style="2" customWidth="1"/>
    <col min="13060" max="13062" width="16.125" style="2" customWidth="1"/>
    <col min="13063" max="13063" width="0" style="2" hidden="1" customWidth="1"/>
    <col min="13064" max="13064" width="10.625" style="2" customWidth="1"/>
    <col min="13065" max="13065" width="7.125" style="2" bestFit="1" customWidth="1"/>
    <col min="13066" max="13066" width="6.625" style="2" customWidth="1"/>
    <col min="13067" max="13067" width="7.125" style="2" bestFit="1" customWidth="1"/>
    <col min="13068" max="13068" width="6.625" style="2" customWidth="1"/>
    <col min="13069" max="13069" width="2.625" style="2" customWidth="1"/>
    <col min="13070" max="13070" width="4.5" style="2" bestFit="1" customWidth="1"/>
    <col min="13071" max="13071" width="3.375" style="2" bestFit="1" customWidth="1"/>
    <col min="13072" max="13072" width="26.625" style="2" customWidth="1"/>
    <col min="13073" max="13075" width="16.125" style="2" customWidth="1"/>
    <col min="13076" max="13076" width="0" style="2" hidden="1" customWidth="1"/>
    <col min="13077" max="13077" width="10.625" style="2" customWidth="1"/>
    <col min="13078" max="13078" width="7.125" style="2" bestFit="1" customWidth="1"/>
    <col min="13079" max="13079" width="6.625" style="2" customWidth="1"/>
    <col min="13080" max="13080" width="7.125" style="2" bestFit="1" customWidth="1"/>
    <col min="13081" max="13081" width="6.625" style="2" customWidth="1"/>
    <col min="13082" max="13312" width="9" style="2"/>
    <col min="13313" max="13313" width="4.5" style="2" bestFit="1" customWidth="1"/>
    <col min="13314" max="13314" width="3.375" style="2" bestFit="1" customWidth="1"/>
    <col min="13315" max="13315" width="26.625" style="2" customWidth="1"/>
    <col min="13316" max="13318" width="16.125" style="2" customWidth="1"/>
    <col min="13319" max="13319" width="0" style="2" hidden="1" customWidth="1"/>
    <col min="13320" max="13320" width="10.625" style="2" customWidth="1"/>
    <col min="13321" max="13321" width="7.125" style="2" bestFit="1" customWidth="1"/>
    <col min="13322" max="13322" width="6.625" style="2" customWidth="1"/>
    <col min="13323" max="13323" width="7.125" style="2" bestFit="1" customWidth="1"/>
    <col min="13324" max="13324" width="6.625" style="2" customWidth="1"/>
    <col min="13325" max="13325" width="2.625" style="2" customWidth="1"/>
    <col min="13326" max="13326" width="4.5" style="2" bestFit="1" customWidth="1"/>
    <col min="13327" max="13327" width="3.375" style="2" bestFit="1" customWidth="1"/>
    <col min="13328" max="13328" width="26.625" style="2" customWidth="1"/>
    <col min="13329" max="13331" width="16.125" style="2" customWidth="1"/>
    <col min="13332" max="13332" width="0" style="2" hidden="1" customWidth="1"/>
    <col min="13333" max="13333" width="10.625" style="2" customWidth="1"/>
    <col min="13334" max="13334" width="7.125" style="2" bestFit="1" customWidth="1"/>
    <col min="13335" max="13335" width="6.625" style="2" customWidth="1"/>
    <col min="13336" max="13336" width="7.125" style="2" bestFit="1" customWidth="1"/>
    <col min="13337" max="13337" width="6.625" style="2" customWidth="1"/>
    <col min="13338" max="13568" width="9" style="2"/>
    <col min="13569" max="13569" width="4.5" style="2" bestFit="1" customWidth="1"/>
    <col min="13570" max="13570" width="3.375" style="2" bestFit="1" customWidth="1"/>
    <col min="13571" max="13571" width="26.625" style="2" customWidth="1"/>
    <col min="13572" max="13574" width="16.125" style="2" customWidth="1"/>
    <col min="13575" max="13575" width="0" style="2" hidden="1" customWidth="1"/>
    <col min="13576" max="13576" width="10.625" style="2" customWidth="1"/>
    <col min="13577" max="13577" width="7.125" style="2" bestFit="1" customWidth="1"/>
    <col min="13578" max="13578" width="6.625" style="2" customWidth="1"/>
    <col min="13579" max="13579" width="7.125" style="2" bestFit="1" customWidth="1"/>
    <col min="13580" max="13580" width="6.625" style="2" customWidth="1"/>
    <col min="13581" max="13581" width="2.625" style="2" customWidth="1"/>
    <col min="13582" max="13582" width="4.5" style="2" bestFit="1" customWidth="1"/>
    <col min="13583" max="13583" width="3.375" style="2" bestFit="1" customWidth="1"/>
    <col min="13584" max="13584" width="26.625" style="2" customWidth="1"/>
    <col min="13585" max="13587" width="16.125" style="2" customWidth="1"/>
    <col min="13588" max="13588" width="0" style="2" hidden="1" customWidth="1"/>
    <col min="13589" max="13589" width="10.625" style="2" customWidth="1"/>
    <col min="13590" max="13590" width="7.125" style="2" bestFit="1" customWidth="1"/>
    <col min="13591" max="13591" width="6.625" style="2" customWidth="1"/>
    <col min="13592" max="13592" width="7.125" style="2" bestFit="1" customWidth="1"/>
    <col min="13593" max="13593" width="6.625" style="2" customWidth="1"/>
    <col min="13594" max="13824" width="9" style="2"/>
    <col min="13825" max="13825" width="4.5" style="2" bestFit="1" customWidth="1"/>
    <col min="13826" max="13826" width="3.375" style="2" bestFit="1" customWidth="1"/>
    <col min="13827" max="13827" width="26.625" style="2" customWidth="1"/>
    <col min="13828" max="13830" width="16.125" style="2" customWidth="1"/>
    <col min="13831" max="13831" width="0" style="2" hidden="1" customWidth="1"/>
    <col min="13832" max="13832" width="10.625" style="2" customWidth="1"/>
    <col min="13833" max="13833" width="7.125" style="2" bestFit="1" customWidth="1"/>
    <col min="13834" max="13834" width="6.625" style="2" customWidth="1"/>
    <col min="13835" max="13835" width="7.125" style="2" bestFit="1" customWidth="1"/>
    <col min="13836" max="13836" width="6.625" style="2" customWidth="1"/>
    <col min="13837" max="13837" width="2.625" style="2" customWidth="1"/>
    <col min="13838" max="13838" width="4.5" style="2" bestFit="1" customWidth="1"/>
    <col min="13839" max="13839" width="3.375" style="2" bestFit="1" customWidth="1"/>
    <col min="13840" max="13840" width="26.625" style="2" customWidth="1"/>
    <col min="13841" max="13843" width="16.125" style="2" customWidth="1"/>
    <col min="13844" max="13844" width="0" style="2" hidden="1" customWidth="1"/>
    <col min="13845" max="13845" width="10.625" style="2" customWidth="1"/>
    <col min="13846" max="13846" width="7.125" style="2" bestFit="1" customWidth="1"/>
    <col min="13847" max="13847" width="6.625" style="2" customWidth="1"/>
    <col min="13848" max="13848" width="7.125" style="2" bestFit="1" customWidth="1"/>
    <col min="13849" max="13849" width="6.625" style="2" customWidth="1"/>
    <col min="13850" max="14080" width="9" style="2"/>
    <col min="14081" max="14081" width="4.5" style="2" bestFit="1" customWidth="1"/>
    <col min="14082" max="14082" width="3.375" style="2" bestFit="1" customWidth="1"/>
    <col min="14083" max="14083" width="26.625" style="2" customWidth="1"/>
    <col min="14084" max="14086" width="16.125" style="2" customWidth="1"/>
    <col min="14087" max="14087" width="0" style="2" hidden="1" customWidth="1"/>
    <col min="14088" max="14088" width="10.625" style="2" customWidth="1"/>
    <col min="14089" max="14089" width="7.125" style="2" bestFit="1" customWidth="1"/>
    <col min="14090" max="14090" width="6.625" style="2" customWidth="1"/>
    <col min="14091" max="14091" width="7.125" style="2" bestFit="1" customWidth="1"/>
    <col min="14092" max="14092" width="6.625" style="2" customWidth="1"/>
    <col min="14093" max="14093" width="2.625" style="2" customWidth="1"/>
    <col min="14094" max="14094" width="4.5" style="2" bestFit="1" customWidth="1"/>
    <col min="14095" max="14095" width="3.375" style="2" bestFit="1" customWidth="1"/>
    <col min="14096" max="14096" width="26.625" style="2" customWidth="1"/>
    <col min="14097" max="14099" width="16.125" style="2" customWidth="1"/>
    <col min="14100" max="14100" width="0" style="2" hidden="1" customWidth="1"/>
    <col min="14101" max="14101" width="10.625" style="2" customWidth="1"/>
    <col min="14102" max="14102" width="7.125" style="2" bestFit="1" customWidth="1"/>
    <col min="14103" max="14103" width="6.625" style="2" customWidth="1"/>
    <col min="14104" max="14104" width="7.125" style="2" bestFit="1" customWidth="1"/>
    <col min="14105" max="14105" width="6.625" style="2" customWidth="1"/>
    <col min="14106" max="14336" width="9" style="2"/>
    <col min="14337" max="14337" width="4.5" style="2" bestFit="1" customWidth="1"/>
    <col min="14338" max="14338" width="3.375" style="2" bestFit="1" customWidth="1"/>
    <col min="14339" max="14339" width="26.625" style="2" customWidth="1"/>
    <col min="14340" max="14342" width="16.125" style="2" customWidth="1"/>
    <col min="14343" max="14343" width="0" style="2" hidden="1" customWidth="1"/>
    <col min="14344" max="14344" width="10.625" style="2" customWidth="1"/>
    <col min="14345" max="14345" width="7.125" style="2" bestFit="1" customWidth="1"/>
    <col min="14346" max="14346" width="6.625" style="2" customWidth="1"/>
    <col min="14347" max="14347" width="7.125" style="2" bestFit="1" customWidth="1"/>
    <col min="14348" max="14348" width="6.625" style="2" customWidth="1"/>
    <col min="14349" max="14349" width="2.625" style="2" customWidth="1"/>
    <col min="14350" max="14350" width="4.5" style="2" bestFit="1" customWidth="1"/>
    <col min="14351" max="14351" width="3.375" style="2" bestFit="1" customWidth="1"/>
    <col min="14352" max="14352" width="26.625" style="2" customWidth="1"/>
    <col min="14353" max="14355" width="16.125" style="2" customWidth="1"/>
    <col min="14356" max="14356" width="0" style="2" hidden="1" customWidth="1"/>
    <col min="14357" max="14357" width="10.625" style="2" customWidth="1"/>
    <col min="14358" max="14358" width="7.125" style="2" bestFit="1" customWidth="1"/>
    <col min="14359" max="14359" width="6.625" style="2" customWidth="1"/>
    <col min="14360" max="14360" width="7.125" style="2" bestFit="1" customWidth="1"/>
    <col min="14361" max="14361" width="6.625" style="2" customWidth="1"/>
    <col min="14362" max="14592" width="9" style="2"/>
    <col min="14593" max="14593" width="4.5" style="2" bestFit="1" customWidth="1"/>
    <col min="14594" max="14594" width="3.375" style="2" bestFit="1" customWidth="1"/>
    <col min="14595" max="14595" width="26.625" style="2" customWidth="1"/>
    <col min="14596" max="14598" width="16.125" style="2" customWidth="1"/>
    <col min="14599" max="14599" width="0" style="2" hidden="1" customWidth="1"/>
    <col min="14600" max="14600" width="10.625" style="2" customWidth="1"/>
    <col min="14601" max="14601" width="7.125" style="2" bestFit="1" customWidth="1"/>
    <col min="14602" max="14602" width="6.625" style="2" customWidth="1"/>
    <col min="14603" max="14603" width="7.125" style="2" bestFit="1" customWidth="1"/>
    <col min="14604" max="14604" width="6.625" style="2" customWidth="1"/>
    <col min="14605" max="14605" width="2.625" style="2" customWidth="1"/>
    <col min="14606" max="14606" width="4.5" style="2" bestFit="1" customWidth="1"/>
    <col min="14607" max="14607" width="3.375" style="2" bestFit="1" customWidth="1"/>
    <col min="14608" max="14608" width="26.625" style="2" customWidth="1"/>
    <col min="14609" max="14611" width="16.125" style="2" customWidth="1"/>
    <col min="14612" max="14612" width="0" style="2" hidden="1" customWidth="1"/>
    <col min="14613" max="14613" width="10.625" style="2" customWidth="1"/>
    <col min="14614" max="14614" width="7.125" style="2" bestFit="1" customWidth="1"/>
    <col min="14615" max="14615" width="6.625" style="2" customWidth="1"/>
    <col min="14616" max="14616" width="7.125" style="2" bestFit="1" customWidth="1"/>
    <col min="14617" max="14617" width="6.625" style="2" customWidth="1"/>
    <col min="14618" max="14848" width="9" style="2"/>
    <col min="14849" max="14849" width="4.5" style="2" bestFit="1" customWidth="1"/>
    <col min="14850" max="14850" width="3.375" style="2" bestFit="1" customWidth="1"/>
    <col min="14851" max="14851" width="26.625" style="2" customWidth="1"/>
    <col min="14852" max="14854" width="16.125" style="2" customWidth="1"/>
    <col min="14855" max="14855" width="0" style="2" hidden="1" customWidth="1"/>
    <col min="14856" max="14856" width="10.625" style="2" customWidth="1"/>
    <col min="14857" max="14857" width="7.125" style="2" bestFit="1" customWidth="1"/>
    <col min="14858" max="14858" width="6.625" style="2" customWidth="1"/>
    <col min="14859" max="14859" width="7.125" style="2" bestFit="1" customWidth="1"/>
    <col min="14860" max="14860" width="6.625" style="2" customWidth="1"/>
    <col min="14861" max="14861" width="2.625" style="2" customWidth="1"/>
    <col min="14862" max="14862" width="4.5" style="2" bestFit="1" customWidth="1"/>
    <col min="14863" max="14863" width="3.375" style="2" bestFit="1" customWidth="1"/>
    <col min="14864" max="14864" width="26.625" style="2" customWidth="1"/>
    <col min="14865" max="14867" width="16.125" style="2" customWidth="1"/>
    <col min="14868" max="14868" width="0" style="2" hidden="1" customWidth="1"/>
    <col min="14869" max="14869" width="10.625" style="2" customWidth="1"/>
    <col min="14870" max="14870" width="7.125" style="2" bestFit="1" customWidth="1"/>
    <col min="14871" max="14871" width="6.625" style="2" customWidth="1"/>
    <col min="14872" max="14872" width="7.125" style="2" bestFit="1" customWidth="1"/>
    <col min="14873" max="14873" width="6.625" style="2" customWidth="1"/>
    <col min="14874" max="15104" width="9" style="2"/>
    <col min="15105" max="15105" width="4.5" style="2" bestFit="1" customWidth="1"/>
    <col min="15106" max="15106" width="3.375" style="2" bestFit="1" customWidth="1"/>
    <col min="15107" max="15107" width="26.625" style="2" customWidth="1"/>
    <col min="15108" max="15110" width="16.125" style="2" customWidth="1"/>
    <col min="15111" max="15111" width="0" style="2" hidden="1" customWidth="1"/>
    <col min="15112" max="15112" width="10.625" style="2" customWidth="1"/>
    <col min="15113" max="15113" width="7.125" style="2" bestFit="1" customWidth="1"/>
    <col min="15114" max="15114" width="6.625" style="2" customWidth="1"/>
    <col min="15115" max="15115" width="7.125" style="2" bestFit="1" customWidth="1"/>
    <col min="15116" max="15116" width="6.625" style="2" customWidth="1"/>
    <col min="15117" max="15117" width="2.625" style="2" customWidth="1"/>
    <col min="15118" max="15118" width="4.5" style="2" bestFit="1" customWidth="1"/>
    <col min="15119" max="15119" width="3.375" style="2" bestFit="1" customWidth="1"/>
    <col min="15120" max="15120" width="26.625" style="2" customWidth="1"/>
    <col min="15121" max="15123" width="16.125" style="2" customWidth="1"/>
    <col min="15124" max="15124" width="0" style="2" hidden="1" customWidth="1"/>
    <col min="15125" max="15125" width="10.625" style="2" customWidth="1"/>
    <col min="15126" max="15126" width="7.125" style="2" bestFit="1" customWidth="1"/>
    <col min="15127" max="15127" width="6.625" style="2" customWidth="1"/>
    <col min="15128" max="15128" width="7.125" style="2" bestFit="1" customWidth="1"/>
    <col min="15129" max="15129" width="6.625" style="2" customWidth="1"/>
    <col min="15130" max="15360" width="9" style="2"/>
    <col min="15361" max="15361" width="4.5" style="2" bestFit="1" customWidth="1"/>
    <col min="15362" max="15362" width="3.375" style="2" bestFit="1" customWidth="1"/>
    <col min="15363" max="15363" width="26.625" style="2" customWidth="1"/>
    <col min="15364" max="15366" width="16.125" style="2" customWidth="1"/>
    <col min="15367" max="15367" width="0" style="2" hidden="1" customWidth="1"/>
    <col min="15368" max="15368" width="10.625" style="2" customWidth="1"/>
    <col min="15369" max="15369" width="7.125" style="2" bestFit="1" customWidth="1"/>
    <col min="15370" max="15370" width="6.625" style="2" customWidth="1"/>
    <col min="15371" max="15371" width="7.125" style="2" bestFit="1" customWidth="1"/>
    <col min="15372" max="15372" width="6.625" style="2" customWidth="1"/>
    <col min="15373" max="15373" width="2.625" style="2" customWidth="1"/>
    <col min="15374" max="15374" width="4.5" style="2" bestFit="1" customWidth="1"/>
    <col min="15375" max="15375" width="3.375" style="2" bestFit="1" customWidth="1"/>
    <col min="15376" max="15376" width="26.625" style="2" customWidth="1"/>
    <col min="15377" max="15379" width="16.125" style="2" customWidth="1"/>
    <col min="15380" max="15380" width="0" style="2" hidden="1" customWidth="1"/>
    <col min="15381" max="15381" width="10.625" style="2" customWidth="1"/>
    <col min="15382" max="15382" width="7.125" style="2" bestFit="1" customWidth="1"/>
    <col min="15383" max="15383" width="6.625" style="2" customWidth="1"/>
    <col min="15384" max="15384" width="7.125" style="2" bestFit="1" customWidth="1"/>
    <col min="15385" max="15385" width="6.625" style="2" customWidth="1"/>
    <col min="15386" max="15616" width="9" style="2"/>
    <col min="15617" max="15617" width="4.5" style="2" bestFit="1" customWidth="1"/>
    <col min="15618" max="15618" width="3.375" style="2" bestFit="1" customWidth="1"/>
    <col min="15619" max="15619" width="26.625" style="2" customWidth="1"/>
    <col min="15620" max="15622" width="16.125" style="2" customWidth="1"/>
    <col min="15623" max="15623" width="0" style="2" hidden="1" customWidth="1"/>
    <col min="15624" max="15624" width="10.625" style="2" customWidth="1"/>
    <col min="15625" max="15625" width="7.125" style="2" bestFit="1" customWidth="1"/>
    <col min="15626" max="15626" width="6.625" style="2" customWidth="1"/>
    <col min="15627" max="15627" width="7.125" style="2" bestFit="1" customWidth="1"/>
    <col min="15628" max="15628" width="6.625" style="2" customWidth="1"/>
    <col min="15629" max="15629" width="2.625" style="2" customWidth="1"/>
    <col min="15630" max="15630" width="4.5" style="2" bestFit="1" customWidth="1"/>
    <col min="15631" max="15631" width="3.375" style="2" bestFit="1" customWidth="1"/>
    <col min="15632" max="15632" width="26.625" style="2" customWidth="1"/>
    <col min="15633" max="15635" width="16.125" style="2" customWidth="1"/>
    <col min="15636" max="15636" width="0" style="2" hidden="1" customWidth="1"/>
    <col min="15637" max="15637" width="10.625" style="2" customWidth="1"/>
    <col min="15638" max="15638" width="7.125" style="2" bestFit="1" customWidth="1"/>
    <col min="15639" max="15639" width="6.625" style="2" customWidth="1"/>
    <col min="15640" max="15640" width="7.125" style="2" bestFit="1" customWidth="1"/>
    <col min="15641" max="15641" width="6.625" style="2" customWidth="1"/>
    <col min="15642" max="15872" width="9" style="2"/>
    <col min="15873" max="15873" width="4.5" style="2" bestFit="1" customWidth="1"/>
    <col min="15874" max="15874" width="3.375" style="2" bestFit="1" customWidth="1"/>
    <col min="15875" max="15875" width="26.625" style="2" customWidth="1"/>
    <col min="15876" max="15878" width="16.125" style="2" customWidth="1"/>
    <col min="15879" max="15879" width="0" style="2" hidden="1" customWidth="1"/>
    <col min="15880" max="15880" width="10.625" style="2" customWidth="1"/>
    <col min="15881" max="15881" width="7.125" style="2" bestFit="1" customWidth="1"/>
    <col min="15882" max="15882" width="6.625" style="2" customWidth="1"/>
    <col min="15883" max="15883" width="7.125" style="2" bestFit="1" customWidth="1"/>
    <col min="15884" max="15884" width="6.625" style="2" customWidth="1"/>
    <col min="15885" max="15885" width="2.625" style="2" customWidth="1"/>
    <col min="15886" max="15886" width="4.5" style="2" bestFit="1" customWidth="1"/>
    <col min="15887" max="15887" width="3.375" style="2" bestFit="1" customWidth="1"/>
    <col min="15888" max="15888" width="26.625" style="2" customWidth="1"/>
    <col min="15889" max="15891" width="16.125" style="2" customWidth="1"/>
    <col min="15892" max="15892" width="0" style="2" hidden="1" customWidth="1"/>
    <col min="15893" max="15893" width="10.625" style="2" customWidth="1"/>
    <col min="15894" max="15894" width="7.125" style="2" bestFit="1" customWidth="1"/>
    <col min="15895" max="15895" width="6.625" style="2" customWidth="1"/>
    <col min="15896" max="15896" width="7.125" style="2" bestFit="1" customWidth="1"/>
    <col min="15897" max="15897" width="6.625" style="2" customWidth="1"/>
    <col min="15898" max="16128" width="9" style="2"/>
    <col min="16129" max="16129" width="4.5" style="2" bestFit="1" customWidth="1"/>
    <col min="16130" max="16130" width="3.375" style="2" bestFit="1" customWidth="1"/>
    <col min="16131" max="16131" width="26.625" style="2" customWidth="1"/>
    <col min="16132" max="16134" width="16.125" style="2" customWidth="1"/>
    <col min="16135" max="16135" width="0" style="2" hidden="1" customWidth="1"/>
    <col min="16136" max="16136" width="10.625" style="2" customWidth="1"/>
    <col min="16137" max="16137" width="7.125" style="2" bestFit="1" customWidth="1"/>
    <col min="16138" max="16138" width="6.625" style="2" customWidth="1"/>
    <col min="16139" max="16139" width="7.125" style="2" bestFit="1" customWidth="1"/>
    <col min="16140" max="16140" width="6.625" style="2" customWidth="1"/>
    <col min="16141" max="16141" width="2.625" style="2" customWidth="1"/>
    <col min="16142" max="16142" width="4.5" style="2" bestFit="1" customWidth="1"/>
    <col min="16143" max="16143" width="3.375" style="2" bestFit="1" customWidth="1"/>
    <col min="16144" max="16144" width="26.625" style="2" customWidth="1"/>
    <col min="16145" max="16147" width="16.125" style="2" customWidth="1"/>
    <col min="16148" max="16148" width="0" style="2" hidden="1" customWidth="1"/>
    <col min="16149" max="16149" width="10.625" style="2" customWidth="1"/>
    <col min="16150" max="16150" width="7.125" style="2" bestFit="1" customWidth="1"/>
    <col min="16151" max="16151" width="6.625" style="2" customWidth="1"/>
    <col min="16152" max="16152" width="7.125" style="2" bestFit="1" customWidth="1"/>
    <col min="16153" max="16153" width="6.625" style="2" customWidth="1"/>
    <col min="16154" max="16384" width="9" style="2"/>
  </cols>
  <sheetData>
    <row r="1" spans="1:25" ht="33.75" customHeight="1" x14ac:dyDescent="0.15">
      <c r="N1" s="1"/>
    </row>
    <row r="2" spans="1:25" s="1" customFormat="1" ht="12.75" customHeight="1" x14ac:dyDescent="0.15">
      <c r="A2" s="89" t="s">
        <v>155</v>
      </c>
      <c r="B2" s="90" t="s">
        <v>270</v>
      </c>
      <c r="C2" s="91"/>
      <c r="D2" s="92" t="s">
        <v>2</v>
      </c>
      <c r="E2" s="92"/>
      <c r="F2" s="92"/>
      <c r="G2" s="5"/>
      <c r="H2" s="6"/>
      <c r="I2" s="105" t="s">
        <v>3</v>
      </c>
      <c r="J2" s="23" t="s">
        <v>156</v>
      </c>
      <c r="K2" s="105" t="s">
        <v>5</v>
      </c>
      <c r="L2" s="23" t="s">
        <v>156</v>
      </c>
      <c r="M2" s="8"/>
      <c r="N2" s="89" t="s">
        <v>155</v>
      </c>
      <c r="O2" s="90" t="s">
        <v>270</v>
      </c>
      <c r="P2" s="99"/>
      <c r="Q2" s="92" t="s">
        <v>2</v>
      </c>
      <c r="R2" s="92"/>
      <c r="S2" s="92"/>
      <c r="T2" s="5"/>
      <c r="U2" s="6"/>
      <c r="V2" s="105" t="s">
        <v>3</v>
      </c>
      <c r="W2" s="23" t="s">
        <v>156</v>
      </c>
      <c r="X2" s="105" t="s">
        <v>5</v>
      </c>
      <c r="Y2" s="23" t="s">
        <v>156</v>
      </c>
    </row>
    <row r="3" spans="1:25" s="1" customFormat="1" ht="12.75" customHeight="1" x14ac:dyDescent="0.15">
      <c r="A3" s="89"/>
      <c r="B3" s="90"/>
      <c r="C3" s="91"/>
      <c r="D3" s="94" t="s">
        <v>6</v>
      </c>
      <c r="E3" s="95" t="s">
        <v>7</v>
      </c>
      <c r="F3" s="96" t="s">
        <v>8</v>
      </c>
      <c r="G3" s="97"/>
      <c r="H3" s="98" t="s">
        <v>9</v>
      </c>
      <c r="I3" s="105"/>
      <c r="J3" s="23" t="s">
        <v>10</v>
      </c>
      <c r="K3" s="105"/>
      <c r="L3" s="23" t="s">
        <v>10</v>
      </c>
      <c r="M3" s="8"/>
      <c r="N3" s="89"/>
      <c r="O3" s="90"/>
      <c r="P3" s="99"/>
      <c r="Q3" s="94" t="s">
        <v>6</v>
      </c>
      <c r="R3" s="95" t="s">
        <v>7</v>
      </c>
      <c r="S3" s="96" t="s">
        <v>8</v>
      </c>
      <c r="T3" s="97"/>
      <c r="U3" s="98" t="s">
        <v>9</v>
      </c>
      <c r="V3" s="105"/>
      <c r="W3" s="23" t="s">
        <v>10</v>
      </c>
      <c r="X3" s="105"/>
      <c r="Y3" s="23" t="s">
        <v>10</v>
      </c>
    </row>
    <row r="4" spans="1:25" s="1" customFormat="1" ht="12.75" customHeight="1" x14ac:dyDescent="0.15">
      <c r="A4" s="89"/>
      <c r="B4" s="90"/>
      <c r="C4" s="91"/>
      <c r="D4" s="94"/>
      <c r="E4" s="95"/>
      <c r="F4" s="96"/>
      <c r="G4" s="97"/>
      <c r="H4" s="98"/>
      <c r="I4" s="105"/>
      <c r="J4" s="23" t="s">
        <v>11</v>
      </c>
      <c r="K4" s="105"/>
      <c r="L4" s="23" t="s">
        <v>11</v>
      </c>
      <c r="M4" s="8"/>
      <c r="N4" s="89"/>
      <c r="O4" s="90"/>
      <c r="P4" s="99"/>
      <c r="Q4" s="94"/>
      <c r="R4" s="95"/>
      <c r="S4" s="96"/>
      <c r="T4" s="97"/>
      <c r="U4" s="98"/>
      <c r="V4" s="105"/>
      <c r="W4" s="23" t="s">
        <v>11</v>
      </c>
      <c r="X4" s="105"/>
      <c r="Y4" s="23" t="s">
        <v>11</v>
      </c>
    </row>
    <row r="5" spans="1:25" s="1" customFormat="1" ht="12.75" customHeight="1" x14ac:dyDescent="0.15">
      <c r="A5" s="89"/>
      <c r="B5" s="90"/>
      <c r="C5" s="91"/>
      <c r="D5" s="94"/>
      <c r="E5" s="95"/>
      <c r="F5" s="96"/>
      <c r="G5" s="97"/>
      <c r="H5" s="98"/>
      <c r="I5" s="105"/>
      <c r="J5" s="23" t="s">
        <v>12</v>
      </c>
      <c r="K5" s="105"/>
      <c r="L5" s="23" t="s">
        <v>12</v>
      </c>
      <c r="M5" s="8"/>
      <c r="N5" s="89"/>
      <c r="O5" s="90"/>
      <c r="P5" s="99"/>
      <c r="Q5" s="94"/>
      <c r="R5" s="95"/>
      <c r="S5" s="96"/>
      <c r="T5" s="97"/>
      <c r="U5" s="98"/>
      <c r="V5" s="105"/>
      <c r="W5" s="23" t="s">
        <v>12</v>
      </c>
      <c r="X5" s="105"/>
      <c r="Y5" s="23" t="s">
        <v>12</v>
      </c>
    </row>
    <row r="6" spans="1:25" s="1" customFormat="1" ht="12.75" customHeight="1" x14ac:dyDescent="0.15">
      <c r="A6" s="89"/>
      <c r="B6" s="90"/>
      <c r="C6" s="91"/>
      <c r="D6" s="94"/>
      <c r="E6" s="95"/>
      <c r="F6" s="96"/>
      <c r="G6" s="97"/>
      <c r="H6" s="98"/>
      <c r="I6" s="105"/>
      <c r="J6" s="23" t="s">
        <v>13</v>
      </c>
      <c r="K6" s="105"/>
      <c r="L6" s="23" t="s">
        <v>13</v>
      </c>
      <c r="M6" s="8"/>
      <c r="N6" s="89"/>
      <c r="O6" s="90"/>
      <c r="P6" s="99"/>
      <c r="Q6" s="94"/>
      <c r="R6" s="95"/>
      <c r="S6" s="96"/>
      <c r="T6" s="97"/>
      <c r="U6" s="98"/>
      <c r="V6" s="105"/>
      <c r="W6" s="23" t="s">
        <v>13</v>
      </c>
      <c r="X6" s="105"/>
      <c r="Y6" s="23" t="s">
        <v>13</v>
      </c>
    </row>
    <row r="7" spans="1:25" ht="12.75" customHeight="1" x14ac:dyDescent="0.15">
      <c r="A7" s="100">
        <v>1</v>
      </c>
      <c r="B7" s="100" t="s">
        <v>35</v>
      </c>
      <c r="C7" s="85" t="s">
        <v>271</v>
      </c>
      <c r="D7" s="102" t="s">
        <v>274</v>
      </c>
      <c r="E7" s="102" t="s">
        <v>275</v>
      </c>
      <c r="F7" s="102" t="s">
        <v>276</v>
      </c>
      <c r="G7" s="56"/>
      <c r="H7" s="121" t="s">
        <v>277</v>
      </c>
      <c r="I7" s="11">
        <v>299</v>
      </c>
      <c r="J7" s="12" t="s">
        <v>158</v>
      </c>
      <c r="K7" s="11">
        <f>IF(I7="","",I7*0.75)</f>
        <v>224.25</v>
      </c>
      <c r="L7" s="12" t="s">
        <v>158</v>
      </c>
      <c r="M7" s="45"/>
      <c r="N7" s="100">
        <v>16</v>
      </c>
      <c r="O7" s="100" t="s">
        <v>36</v>
      </c>
      <c r="P7" s="79" t="s">
        <v>278</v>
      </c>
      <c r="Q7" s="124" t="s">
        <v>280</v>
      </c>
      <c r="R7" s="124" t="s">
        <v>355</v>
      </c>
      <c r="S7" s="124" t="s">
        <v>356</v>
      </c>
      <c r="T7" s="56"/>
      <c r="U7" s="121" t="s">
        <v>357</v>
      </c>
      <c r="V7" s="11">
        <v>390</v>
      </c>
      <c r="W7" s="12" t="s">
        <v>158</v>
      </c>
      <c r="X7" s="11">
        <f>IF(V7="","",V7*0.75)</f>
        <v>292.5</v>
      </c>
      <c r="Y7" s="12" t="s">
        <v>158</v>
      </c>
    </row>
    <row r="8" spans="1:25" ht="12.75" customHeight="1" x14ac:dyDescent="0.15">
      <c r="A8" s="100"/>
      <c r="B8" s="100"/>
      <c r="C8" s="14" t="s">
        <v>272</v>
      </c>
      <c r="D8" s="102"/>
      <c r="E8" s="102"/>
      <c r="F8" s="102"/>
      <c r="G8" s="56"/>
      <c r="H8" s="121"/>
      <c r="I8" s="15">
        <v>12.9</v>
      </c>
      <c r="J8" s="16" t="s">
        <v>159</v>
      </c>
      <c r="K8" s="15">
        <f>IF(I8="","",ROUND(I8*0.75,2))</f>
        <v>9.68</v>
      </c>
      <c r="L8" s="16" t="s">
        <v>159</v>
      </c>
      <c r="M8" s="24"/>
      <c r="N8" s="101"/>
      <c r="O8" s="100"/>
      <c r="P8" s="14" t="s">
        <v>279</v>
      </c>
      <c r="Q8" s="125"/>
      <c r="R8" s="125"/>
      <c r="S8" s="124"/>
      <c r="T8" s="56"/>
      <c r="U8" s="121"/>
      <c r="V8" s="15">
        <v>14</v>
      </c>
      <c r="W8" s="14" t="s">
        <v>159</v>
      </c>
      <c r="X8" s="15">
        <f>IF(V8="","",ROUND(V8*0.75,2))</f>
        <v>10.5</v>
      </c>
      <c r="Y8" s="16" t="s">
        <v>159</v>
      </c>
    </row>
    <row r="9" spans="1:25" ht="12.75" customHeight="1" x14ac:dyDescent="0.15">
      <c r="A9" s="100"/>
      <c r="B9" s="100"/>
      <c r="C9" s="14" t="s">
        <v>273</v>
      </c>
      <c r="D9" s="102"/>
      <c r="E9" s="102"/>
      <c r="F9" s="102"/>
      <c r="G9" s="56"/>
      <c r="H9" s="121"/>
      <c r="I9" s="15">
        <v>10</v>
      </c>
      <c r="J9" s="16" t="s">
        <v>159</v>
      </c>
      <c r="K9" s="15">
        <f>IF(I9="","",ROUND(I9*0.75,2))</f>
        <v>7.5</v>
      </c>
      <c r="L9" s="16" t="s">
        <v>159</v>
      </c>
      <c r="M9" s="24"/>
      <c r="N9" s="101"/>
      <c r="O9" s="100"/>
      <c r="P9" s="14" t="s">
        <v>57</v>
      </c>
      <c r="Q9" s="125"/>
      <c r="R9" s="125"/>
      <c r="S9" s="124"/>
      <c r="T9" s="56"/>
      <c r="U9" s="121"/>
      <c r="V9" s="15">
        <v>11.3</v>
      </c>
      <c r="W9" s="14" t="s">
        <v>159</v>
      </c>
      <c r="X9" s="15">
        <f>IF(V9="","",ROUND(V9*0.75,2))</f>
        <v>8.48</v>
      </c>
      <c r="Y9" s="16" t="s">
        <v>159</v>
      </c>
    </row>
    <row r="10" spans="1:25" ht="12.75" customHeight="1" x14ac:dyDescent="0.15">
      <c r="A10" s="100"/>
      <c r="B10" s="100"/>
      <c r="C10" s="14" t="s">
        <v>64</v>
      </c>
      <c r="D10" s="102"/>
      <c r="E10" s="102"/>
      <c r="F10" s="102"/>
      <c r="G10" s="56"/>
      <c r="H10" s="121"/>
      <c r="I10" s="15">
        <v>40.700000000000003</v>
      </c>
      <c r="J10" s="16" t="s">
        <v>159</v>
      </c>
      <c r="K10" s="15">
        <f>IF(I10="","",ROUND(I10*0.75,2))</f>
        <v>30.53</v>
      </c>
      <c r="L10" s="16" t="s">
        <v>159</v>
      </c>
      <c r="M10" s="24"/>
      <c r="N10" s="101"/>
      <c r="O10" s="100"/>
      <c r="P10" s="14" t="s">
        <v>127</v>
      </c>
      <c r="Q10" s="125"/>
      <c r="R10" s="125"/>
      <c r="S10" s="124"/>
      <c r="T10" s="56"/>
      <c r="U10" s="121"/>
      <c r="V10" s="15">
        <v>56.6</v>
      </c>
      <c r="W10" s="14" t="s">
        <v>159</v>
      </c>
      <c r="X10" s="15">
        <f>IF(V10="","",ROUND(V10*0.75,2))</f>
        <v>42.45</v>
      </c>
      <c r="Y10" s="16" t="s">
        <v>159</v>
      </c>
    </row>
    <row r="11" spans="1:25" ht="12.75" customHeight="1" x14ac:dyDescent="0.15">
      <c r="A11" s="100"/>
      <c r="B11" s="100"/>
      <c r="C11" s="18"/>
      <c r="D11" s="102"/>
      <c r="E11" s="102"/>
      <c r="F11" s="102"/>
      <c r="G11" s="56"/>
      <c r="H11" s="121"/>
      <c r="I11" s="19">
        <v>1.1000000000000001</v>
      </c>
      <c r="J11" s="20" t="s">
        <v>159</v>
      </c>
      <c r="K11" s="19">
        <f>IF(I11="","",ROUND(I11*0.75,2))</f>
        <v>0.83</v>
      </c>
      <c r="L11" s="20" t="s">
        <v>159</v>
      </c>
      <c r="M11" s="24"/>
      <c r="N11" s="101"/>
      <c r="O11" s="100"/>
      <c r="P11" s="18"/>
      <c r="Q11" s="125"/>
      <c r="R11" s="125"/>
      <c r="S11" s="124"/>
      <c r="T11" s="56"/>
      <c r="U11" s="121"/>
      <c r="V11" s="19">
        <v>1.1000000000000001</v>
      </c>
      <c r="W11" s="18" t="s">
        <v>159</v>
      </c>
      <c r="X11" s="19">
        <f>IF(V11="","",ROUND(V11*0.75,2))</f>
        <v>0.83</v>
      </c>
      <c r="Y11" s="20" t="s">
        <v>159</v>
      </c>
    </row>
    <row r="12" spans="1:25" ht="12.75" customHeight="1" x14ac:dyDescent="0.15">
      <c r="A12" s="105">
        <v>2</v>
      </c>
      <c r="B12" s="106" t="s">
        <v>36</v>
      </c>
      <c r="C12" s="79" t="s">
        <v>278</v>
      </c>
      <c r="D12" s="102" t="s">
        <v>280</v>
      </c>
      <c r="E12" s="102" t="s">
        <v>281</v>
      </c>
      <c r="F12" s="102" t="s">
        <v>282</v>
      </c>
      <c r="G12" s="56"/>
      <c r="H12" s="121" t="s">
        <v>283</v>
      </c>
      <c r="I12" s="11">
        <v>393</v>
      </c>
      <c r="J12" s="12" t="s">
        <v>158</v>
      </c>
      <c r="K12" s="11">
        <f>IF(I12="","",I12*0.75)</f>
        <v>294.75</v>
      </c>
      <c r="L12" s="12" t="s">
        <v>158</v>
      </c>
      <c r="M12" s="45"/>
      <c r="N12" s="100">
        <v>17</v>
      </c>
      <c r="O12" s="100" t="s">
        <v>37</v>
      </c>
      <c r="P12" s="82" t="s">
        <v>284</v>
      </c>
      <c r="Q12" s="124" t="s">
        <v>358</v>
      </c>
      <c r="R12" s="124" t="s">
        <v>359</v>
      </c>
      <c r="S12" s="124" t="s">
        <v>360</v>
      </c>
      <c r="T12" s="56"/>
      <c r="U12" s="121" t="s">
        <v>47</v>
      </c>
      <c r="V12" s="11">
        <v>362</v>
      </c>
      <c r="W12" s="12" t="s">
        <v>158</v>
      </c>
      <c r="X12" s="11">
        <f>IF(V12="","",V12*0.75)</f>
        <v>271.5</v>
      </c>
      <c r="Y12" s="12" t="s">
        <v>158</v>
      </c>
    </row>
    <row r="13" spans="1:25" ht="12.75" customHeight="1" x14ac:dyDescent="0.15">
      <c r="A13" s="105"/>
      <c r="B13" s="106"/>
      <c r="C13" s="14" t="s">
        <v>279</v>
      </c>
      <c r="D13" s="103"/>
      <c r="E13" s="103"/>
      <c r="F13" s="102"/>
      <c r="G13" s="56"/>
      <c r="H13" s="121"/>
      <c r="I13" s="15">
        <v>14.8</v>
      </c>
      <c r="J13" s="14" t="s">
        <v>159</v>
      </c>
      <c r="K13" s="15">
        <f t="shared" ref="K13:K76" si="0">IF(I13="","",ROUND(I13*0.75,2))</f>
        <v>11.1</v>
      </c>
      <c r="L13" s="14" t="s">
        <v>15</v>
      </c>
      <c r="N13" s="100"/>
      <c r="O13" s="100"/>
      <c r="P13" s="14" t="s">
        <v>285</v>
      </c>
      <c r="Q13" s="124"/>
      <c r="R13" s="124"/>
      <c r="S13" s="124"/>
      <c r="T13" s="56"/>
      <c r="U13" s="121"/>
      <c r="V13" s="15">
        <v>15.2</v>
      </c>
      <c r="W13" s="14" t="s">
        <v>15</v>
      </c>
      <c r="X13" s="15">
        <f t="shared" ref="X13:X76" si="1">IF(V13="","",ROUND(V13*0.75,2))</f>
        <v>11.4</v>
      </c>
      <c r="Y13" s="14" t="s">
        <v>15</v>
      </c>
    </row>
    <row r="14" spans="1:25" ht="12.75" customHeight="1" x14ac:dyDescent="0.15">
      <c r="A14" s="105"/>
      <c r="B14" s="106"/>
      <c r="C14" s="14" t="s">
        <v>57</v>
      </c>
      <c r="D14" s="103"/>
      <c r="E14" s="103"/>
      <c r="F14" s="102"/>
      <c r="G14" s="56"/>
      <c r="H14" s="121"/>
      <c r="I14" s="15">
        <v>12.5</v>
      </c>
      <c r="J14" s="14" t="s">
        <v>15</v>
      </c>
      <c r="K14" s="15">
        <f t="shared" si="0"/>
        <v>9.3800000000000008</v>
      </c>
      <c r="L14" s="14" t="s">
        <v>15</v>
      </c>
      <c r="N14" s="100"/>
      <c r="O14" s="100"/>
      <c r="P14" s="14" t="s">
        <v>286</v>
      </c>
      <c r="Q14" s="124"/>
      <c r="R14" s="124"/>
      <c r="S14" s="124"/>
      <c r="T14" s="56"/>
      <c r="U14" s="121"/>
      <c r="V14" s="15">
        <v>8.1999999999999993</v>
      </c>
      <c r="W14" s="14" t="s">
        <v>15</v>
      </c>
      <c r="X14" s="15">
        <f t="shared" si="1"/>
        <v>6.15</v>
      </c>
      <c r="Y14" s="14" t="s">
        <v>15</v>
      </c>
    </row>
    <row r="15" spans="1:25" ht="12.75" customHeight="1" x14ac:dyDescent="0.15">
      <c r="A15" s="105"/>
      <c r="B15" s="106"/>
      <c r="C15" s="14" t="s">
        <v>146</v>
      </c>
      <c r="D15" s="103"/>
      <c r="E15" s="103"/>
      <c r="F15" s="102"/>
      <c r="G15" s="56"/>
      <c r="H15" s="121"/>
      <c r="I15" s="15">
        <v>53.1</v>
      </c>
      <c r="J15" s="14" t="s">
        <v>15</v>
      </c>
      <c r="K15" s="15">
        <f t="shared" si="0"/>
        <v>39.83</v>
      </c>
      <c r="L15" s="14" t="s">
        <v>15</v>
      </c>
      <c r="N15" s="100"/>
      <c r="O15" s="100"/>
      <c r="P15" s="14"/>
      <c r="Q15" s="124"/>
      <c r="R15" s="124"/>
      <c r="S15" s="124"/>
      <c r="T15" s="56"/>
      <c r="U15" s="121"/>
      <c r="V15" s="15">
        <v>56.2</v>
      </c>
      <c r="W15" s="14" t="s">
        <v>15</v>
      </c>
      <c r="X15" s="15">
        <f t="shared" si="1"/>
        <v>42.15</v>
      </c>
      <c r="Y15" s="14" t="s">
        <v>15</v>
      </c>
    </row>
    <row r="16" spans="1:25" ht="12.75" customHeight="1" x14ac:dyDescent="0.15">
      <c r="A16" s="105"/>
      <c r="B16" s="106"/>
      <c r="C16" s="18"/>
      <c r="D16" s="103"/>
      <c r="E16" s="103"/>
      <c r="F16" s="102"/>
      <c r="G16" s="56"/>
      <c r="H16" s="121"/>
      <c r="I16" s="19">
        <v>1.1000000000000001</v>
      </c>
      <c r="J16" s="18" t="s">
        <v>15</v>
      </c>
      <c r="K16" s="19">
        <f t="shared" si="0"/>
        <v>0.83</v>
      </c>
      <c r="L16" s="18" t="s">
        <v>15</v>
      </c>
      <c r="N16" s="100"/>
      <c r="O16" s="100"/>
      <c r="P16" s="18"/>
      <c r="Q16" s="124"/>
      <c r="R16" s="124"/>
      <c r="S16" s="124"/>
      <c r="T16" s="56"/>
      <c r="U16" s="121"/>
      <c r="V16" s="19">
        <v>1.3</v>
      </c>
      <c r="W16" s="18" t="s">
        <v>15</v>
      </c>
      <c r="X16" s="19">
        <f t="shared" si="1"/>
        <v>0.98</v>
      </c>
      <c r="Y16" s="18" t="s">
        <v>15</v>
      </c>
    </row>
    <row r="17" spans="1:25" ht="12.75" customHeight="1" x14ac:dyDescent="0.15">
      <c r="A17" s="105">
        <v>3</v>
      </c>
      <c r="B17" s="106" t="s">
        <v>37</v>
      </c>
      <c r="C17" s="82" t="s">
        <v>284</v>
      </c>
      <c r="D17" s="102" t="s">
        <v>287</v>
      </c>
      <c r="E17" s="102" t="s">
        <v>288</v>
      </c>
      <c r="F17" s="102" t="s">
        <v>289</v>
      </c>
      <c r="G17" s="56"/>
      <c r="H17" s="121" t="s">
        <v>47</v>
      </c>
      <c r="I17" s="11">
        <v>364</v>
      </c>
      <c r="J17" s="12" t="s">
        <v>14</v>
      </c>
      <c r="K17" s="11">
        <f>IF(I17="","",I17*0.75)</f>
        <v>273</v>
      </c>
      <c r="L17" s="12" t="s">
        <v>14</v>
      </c>
      <c r="M17" s="45"/>
      <c r="N17" s="105">
        <v>18</v>
      </c>
      <c r="O17" s="106" t="s">
        <v>38</v>
      </c>
      <c r="P17" s="78" t="s">
        <v>290</v>
      </c>
      <c r="Q17" s="124" t="s">
        <v>292</v>
      </c>
      <c r="R17" s="124" t="s">
        <v>293</v>
      </c>
      <c r="S17" s="124" t="s">
        <v>294</v>
      </c>
      <c r="T17" s="56"/>
      <c r="U17" s="121" t="s">
        <v>75</v>
      </c>
      <c r="V17" s="11">
        <v>413</v>
      </c>
      <c r="W17" s="12" t="s">
        <v>14</v>
      </c>
      <c r="X17" s="11">
        <f>IF(V17="","",V17*0.75)</f>
        <v>309.75</v>
      </c>
      <c r="Y17" s="12" t="s">
        <v>14</v>
      </c>
    </row>
    <row r="18" spans="1:25" ht="12.75" customHeight="1" x14ac:dyDescent="0.15">
      <c r="A18" s="110"/>
      <c r="B18" s="106"/>
      <c r="C18" s="14" t="s">
        <v>285</v>
      </c>
      <c r="D18" s="102"/>
      <c r="E18" s="102"/>
      <c r="F18" s="102"/>
      <c r="G18" s="56"/>
      <c r="H18" s="121"/>
      <c r="I18" s="15">
        <v>16</v>
      </c>
      <c r="J18" s="14" t="s">
        <v>15</v>
      </c>
      <c r="K18" s="15">
        <f>IF(I18="","",ROUND(I18*0.75,2))</f>
        <v>12</v>
      </c>
      <c r="L18" s="14" t="s">
        <v>15</v>
      </c>
      <c r="N18" s="110"/>
      <c r="O18" s="106"/>
      <c r="P18" s="14" t="s">
        <v>291</v>
      </c>
      <c r="Q18" s="124"/>
      <c r="R18" s="124"/>
      <c r="S18" s="124"/>
      <c r="T18" s="56"/>
      <c r="U18" s="121"/>
      <c r="V18" s="15">
        <v>16.399999999999999</v>
      </c>
      <c r="W18" s="14" t="s">
        <v>15</v>
      </c>
      <c r="X18" s="15">
        <f>IF(V18="","",ROUND(V18*0.75,2))</f>
        <v>12.3</v>
      </c>
      <c r="Y18" s="14" t="s">
        <v>15</v>
      </c>
    </row>
    <row r="19" spans="1:25" ht="12.75" customHeight="1" x14ac:dyDescent="0.15">
      <c r="A19" s="110"/>
      <c r="B19" s="106"/>
      <c r="C19" s="14" t="s">
        <v>286</v>
      </c>
      <c r="D19" s="102"/>
      <c r="E19" s="102"/>
      <c r="F19" s="102"/>
      <c r="G19" s="56"/>
      <c r="H19" s="121"/>
      <c r="I19" s="15">
        <v>8.9</v>
      </c>
      <c r="J19" s="14" t="s">
        <v>15</v>
      </c>
      <c r="K19" s="15">
        <f t="shared" si="0"/>
        <v>6.68</v>
      </c>
      <c r="L19" s="14" t="s">
        <v>15</v>
      </c>
      <c r="N19" s="110"/>
      <c r="O19" s="106"/>
      <c r="P19" s="14" t="s">
        <v>57</v>
      </c>
      <c r="Q19" s="124"/>
      <c r="R19" s="124"/>
      <c r="S19" s="124"/>
      <c r="T19" s="56"/>
      <c r="U19" s="121"/>
      <c r="V19" s="15">
        <v>13.2</v>
      </c>
      <c r="W19" s="14" t="s">
        <v>15</v>
      </c>
      <c r="X19" s="15">
        <f t="shared" si="1"/>
        <v>9.9</v>
      </c>
      <c r="Y19" s="14" t="s">
        <v>15</v>
      </c>
    </row>
    <row r="20" spans="1:25" ht="12.75" customHeight="1" x14ac:dyDescent="0.15">
      <c r="A20" s="110"/>
      <c r="B20" s="106"/>
      <c r="C20" s="14"/>
      <c r="D20" s="102"/>
      <c r="E20" s="102"/>
      <c r="F20" s="102"/>
      <c r="G20" s="56"/>
      <c r="H20" s="121"/>
      <c r="I20" s="15">
        <v>54</v>
      </c>
      <c r="J20" s="14" t="s">
        <v>15</v>
      </c>
      <c r="K20" s="15">
        <f t="shared" si="0"/>
        <v>40.5</v>
      </c>
      <c r="L20" s="14" t="s">
        <v>15</v>
      </c>
      <c r="N20" s="110"/>
      <c r="O20" s="106"/>
      <c r="P20" s="14"/>
      <c r="Q20" s="124"/>
      <c r="R20" s="124"/>
      <c r="S20" s="124"/>
      <c r="T20" s="56"/>
      <c r="U20" s="121"/>
      <c r="V20" s="15">
        <v>55</v>
      </c>
      <c r="W20" s="14" t="s">
        <v>15</v>
      </c>
      <c r="X20" s="15">
        <f t="shared" si="1"/>
        <v>41.25</v>
      </c>
      <c r="Y20" s="14" t="s">
        <v>15</v>
      </c>
    </row>
    <row r="21" spans="1:25" ht="12.75" customHeight="1" x14ac:dyDescent="0.15">
      <c r="A21" s="110"/>
      <c r="B21" s="106"/>
      <c r="C21" s="18"/>
      <c r="D21" s="102"/>
      <c r="E21" s="102"/>
      <c r="F21" s="102"/>
      <c r="G21" s="56"/>
      <c r="H21" s="121"/>
      <c r="I21" s="19">
        <v>1.2</v>
      </c>
      <c r="J21" s="18" t="s">
        <v>15</v>
      </c>
      <c r="K21" s="19">
        <f t="shared" si="0"/>
        <v>0.9</v>
      </c>
      <c r="L21" s="18" t="s">
        <v>15</v>
      </c>
      <c r="N21" s="110"/>
      <c r="O21" s="106"/>
      <c r="P21" s="18"/>
      <c r="Q21" s="124"/>
      <c r="R21" s="124"/>
      <c r="S21" s="124"/>
      <c r="T21" s="56"/>
      <c r="U21" s="121"/>
      <c r="V21" s="19">
        <v>1.3</v>
      </c>
      <c r="W21" s="18" t="s">
        <v>15</v>
      </c>
      <c r="X21" s="19">
        <f t="shared" si="1"/>
        <v>0.98</v>
      </c>
      <c r="Y21" s="18" t="s">
        <v>15</v>
      </c>
    </row>
    <row r="22" spans="1:25" ht="12.75" customHeight="1" x14ac:dyDescent="0.15">
      <c r="A22" s="105">
        <v>4</v>
      </c>
      <c r="B22" s="106" t="s">
        <v>38</v>
      </c>
      <c r="C22" s="78" t="s">
        <v>290</v>
      </c>
      <c r="D22" s="102" t="s">
        <v>292</v>
      </c>
      <c r="E22" s="102" t="s">
        <v>293</v>
      </c>
      <c r="F22" s="102" t="s">
        <v>294</v>
      </c>
      <c r="G22" s="56"/>
      <c r="H22" s="121" t="s">
        <v>75</v>
      </c>
      <c r="I22" s="11">
        <v>413</v>
      </c>
      <c r="J22" s="12" t="s">
        <v>14</v>
      </c>
      <c r="K22" s="11">
        <f>IF(I22="","",I22*0.75)</f>
        <v>309.75</v>
      </c>
      <c r="L22" s="12" t="s">
        <v>14</v>
      </c>
      <c r="M22" s="45"/>
      <c r="N22" s="100">
        <v>19</v>
      </c>
      <c r="O22" s="100" t="s">
        <v>39</v>
      </c>
      <c r="P22" s="78" t="s">
        <v>295</v>
      </c>
      <c r="Q22" s="124" t="s">
        <v>297</v>
      </c>
      <c r="R22" s="124" t="s">
        <v>298</v>
      </c>
      <c r="S22" s="124" t="s">
        <v>299</v>
      </c>
      <c r="T22" s="56"/>
      <c r="U22" s="121" t="s">
        <v>168</v>
      </c>
      <c r="V22" s="11">
        <v>439</v>
      </c>
      <c r="W22" s="12" t="s">
        <v>14</v>
      </c>
      <c r="X22" s="11">
        <f>IF(V22="","",V22*0.75)</f>
        <v>329.25</v>
      </c>
      <c r="Y22" s="12" t="s">
        <v>14</v>
      </c>
    </row>
    <row r="23" spans="1:25" ht="12.75" customHeight="1" x14ac:dyDescent="0.15">
      <c r="A23" s="110"/>
      <c r="B23" s="106"/>
      <c r="C23" s="14" t="s">
        <v>291</v>
      </c>
      <c r="D23" s="102"/>
      <c r="E23" s="102"/>
      <c r="F23" s="102"/>
      <c r="G23" s="56"/>
      <c r="H23" s="121"/>
      <c r="I23" s="15">
        <v>16.399999999999999</v>
      </c>
      <c r="J23" s="14" t="s">
        <v>15</v>
      </c>
      <c r="K23" s="15">
        <f>IF(I23="","",ROUND(I23*0.75,2))</f>
        <v>12.3</v>
      </c>
      <c r="L23" s="14" t="s">
        <v>15</v>
      </c>
      <c r="N23" s="100"/>
      <c r="O23" s="100"/>
      <c r="P23" s="14" t="s">
        <v>296</v>
      </c>
      <c r="Q23" s="124"/>
      <c r="R23" s="124"/>
      <c r="S23" s="124"/>
      <c r="T23" s="56"/>
      <c r="U23" s="121"/>
      <c r="V23" s="15">
        <v>12.3</v>
      </c>
      <c r="W23" s="14" t="s">
        <v>15</v>
      </c>
      <c r="X23" s="15">
        <f>IF(V23="","",ROUND(V23*0.75,2))</f>
        <v>9.23</v>
      </c>
      <c r="Y23" s="14" t="s">
        <v>15</v>
      </c>
    </row>
    <row r="24" spans="1:25" ht="12.75" customHeight="1" x14ac:dyDescent="0.15">
      <c r="A24" s="110"/>
      <c r="B24" s="106"/>
      <c r="C24" s="14" t="s">
        <v>57</v>
      </c>
      <c r="D24" s="102"/>
      <c r="E24" s="102"/>
      <c r="F24" s="102"/>
      <c r="G24" s="56"/>
      <c r="H24" s="121"/>
      <c r="I24" s="15">
        <v>13.2</v>
      </c>
      <c r="J24" s="14" t="s">
        <v>15</v>
      </c>
      <c r="K24" s="15">
        <f t="shared" si="0"/>
        <v>9.9</v>
      </c>
      <c r="L24" s="14" t="s">
        <v>15</v>
      </c>
      <c r="N24" s="100"/>
      <c r="O24" s="100"/>
      <c r="P24" s="14" t="s">
        <v>143</v>
      </c>
      <c r="Q24" s="124"/>
      <c r="R24" s="124"/>
      <c r="S24" s="124"/>
      <c r="T24" s="56"/>
      <c r="U24" s="121"/>
      <c r="V24" s="15">
        <v>15.2</v>
      </c>
      <c r="W24" s="14" t="s">
        <v>15</v>
      </c>
      <c r="X24" s="15">
        <f t="shared" si="1"/>
        <v>11.4</v>
      </c>
      <c r="Y24" s="14" t="s">
        <v>15</v>
      </c>
    </row>
    <row r="25" spans="1:25" ht="12.75" customHeight="1" x14ac:dyDescent="0.15">
      <c r="A25" s="110"/>
      <c r="B25" s="106"/>
      <c r="C25" s="14"/>
      <c r="D25" s="102"/>
      <c r="E25" s="102"/>
      <c r="F25" s="102"/>
      <c r="G25" s="56"/>
      <c r="H25" s="121"/>
      <c r="I25" s="15">
        <v>55</v>
      </c>
      <c r="J25" s="14" t="s">
        <v>15</v>
      </c>
      <c r="K25" s="15">
        <f t="shared" si="0"/>
        <v>41.25</v>
      </c>
      <c r="L25" s="14" t="s">
        <v>15</v>
      </c>
      <c r="N25" s="100"/>
      <c r="O25" s="100"/>
      <c r="P25" s="14"/>
      <c r="Q25" s="124"/>
      <c r="R25" s="124"/>
      <c r="S25" s="124"/>
      <c r="T25" s="56"/>
      <c r="U25" s="121"/>
      <c r="V25" s="15">
        <v>60.8</v>
      </c>
      <c r="W25" s="14" t="s">
        <v>15</v>
      </c>
      <c r="X25" s="15">
        <f t="shared" si="1"/>
        <v>45.6</v>
      </c>
      <c r="Y25" s="14" t="s">
        <v>15</v>
      </c>
    </row>
    <row r="26" spans="1:25" ht="12.75" customHeight="1" x14ac:dyDescent="0.15">
      <c r="A26" s="110"/>
      <c r="B26" s="106"/>
      <c r="C26" s="18"/>
      <c r="D26" s="102"/>
      <c r="E26" s="102"/>
      <c r="F26" s="102"/>
      <c r="G26" s="56"/>
      <c r="H26" s="121"/>
      <c r="I26" s="19">
        <v>1.3</v>
      </c>
      <c r="J26" s="18" t="s">
        <v>15</v>
      </c>
      <c r="K26" s="19">
        <f t="shared" si="0"/>
        <v>0.98</v>
      </c>
      <c r="L26" s="18" t="s">
        <v>15</v>
      </c>
      <c r="N26" s="100"/>
      <c r="O26" s="100"/>
      <c r="P26" s="18"/>
      <c r="Q26" s="124"/>
      <c r="R26" s="124"/>
      <c r="S26" s="124"/>
      <c r="T26" s="56"/>
      <c r="U26" s="121"/>
      <c r="V26" s="19">
        <v>1.3</v>
      </c>
      <c r="W26" s="18" t="s">
        <v>15</v>
      </c>
      <c r="X26" s="19">
        <f t="shared" si="1"/>
        <v>0.98</v>
      </c>
      <c r="Y26" s="18" t="s">
        <v>15</v>
      </c>
    </row>
    <row r="27" spans="1:25" ht="12.75" customHeight="1" x14ac:dyDescent="0.15">
      <c r="A27" s="105">
        <v>5</v>
      </c>
      <c r="B27" s="106" t="s">
        <v>39</v>
      </c>
      <c r="C27" s="78" t="s">
        <v>295</v>
      </c>
      <c r="D27" s="102" t="s">
        <v>297</v>
      </c>
      <c r="E27" s="102" t="s">
        <v>298</v>
      </c>
      <c r="F27" s="102" t="s">
        <v>299</v>
      </c>
      <c r="G27" s="56"/>
      <c r="H27" s="121" t="s">
        <v>168</v>
      </c>
      <c r="I27" s="11">
        <v>439</v>
      </c>
      <c r="J27" s="12" t="s">
        <v>14</v>
      </c>
      <c r="K27" s="11">
        <f>IF(I27="","",I27*0.75)</f>
        <v>329.25</v>
      </c>
      <c r="L27" s="12" t="s">
        <v>14</v>
      </c>
      <c r="M27" s="45"/>
      <c r="N27" s="100">
        <v>20</v>
      </c>
      <c r="O27" s="100" t="s">
        <v>40</v>
      </c>
      <c r="P27" s="84" t="s">
        <v>300</v>
      </c>
      <c r="Q27" s="124" t="s">
        <v>303</v>
      </c>
      <c r="R27" s="124" t="s">
        <v>304</v>
      </c>
      <c r="S27" s="124" t="s">
        <v>305</v>
      </c>
      <c r="T27" s="56"/>
      <c r="U27" s="121" t="s">
        <v>306</v>
      </c>
      <c r="V27" s="11">
        <v>425</v>
      </c>
      <c r="W27" s="12" t="s">
        <v>14</v>
      </c>
      <c r="X27" s="11">
        <f>IF(V27="","",V27*0.75)</f>
        <v>318.75</v>
      </c>
      <c r="Y27" s="12" t="s">
        <v>14</v>
      </c>
    </row>
    <row r="28" spans="1:25" ht="12.75" customHeight="1" x14ac:dyDescent="0.15">
      <c r="A28" s="110"/>
      <c r="B28" s="106"/>
      <c r="C28" s="14" t="s">
        <v>296</v>
      </c>
      <c r="D28" s="102"/>
      <c r="E28" s="102"/>
      <c r="F28" s="102"/>
      <c r="G28" s="56"/>
      <c r="H28" s="121"/>
      <c r="I28" s="15">
        <v>12.3</v>
      </c>
      <c r="J28" s="14" t="s">
        <v>15</v>
      </c>
      <c r="K28" s="15">
        <f>IF(I28="","",ROUND(I28*0.75,2))</f>
        <v>9.23</v>
      </c>
      <c r="L28" s="14" t="s">
        <v>15</v>
      </c>
      <c r="N28" s="100"/>
      <c r="O28" s="100"/>
      <c r="P28" s="14" t="s">
        <v>301</v>
      </c>
      <c r="Q28" s="124"/>
      <c r="R28" s="124"/>
      <c r="S28" s="124"/>
      <c r="T28" s="56"/>
      <c r="U28" s="121"/>
      <c r="V28" s="15">
        <v>16.600000000000001</v>
      </c>
      <c r="W28" s="14" t="s">
        <v>15</v>
      </c>
      <c r="X28" s="15">
        <f>IF(V28="","",ROUND(V28*0.75,2))</f>
        <v>12.45</v>
      </c>
      <c r="Y28" s="14" t="s">
        <v>15</v>
      </c>
    </row>
    <row r="29" spans="1:25" ht="12.75" customHeight="1" x14ac:dyDescent="0.15">
      <c r="A29" s="110"/>
      <c r="B29" s="106"/>
      <c r="C29" s="14" t="s">
        <v>143</v>
      </c>
      <c r="D29" s="102"/>
      <c r="E29" s="102"/>
      <c r="F29" s="102"/>
      <c r="G29" s="56"/>
      <c r="H29" s="121"/>
      <c r="I29" s="15">
        <v>15.2</v>
      </c>
      <c r="J29" s="14" t="s">
        <v>15</v>
      </c>
      <c r="K29" s="15">
        <f t="shared" si="0"/>
        <v>11.4</v>
      </c>
      <c r="L29" s="14" t="s">
        <v>15</v>
      </c>
      <c r="N29" s="100"/>
      <c r="O29" s="100"/>
      <c r="P29" s="14" t="s">
        <v>57</v>
      </c>
      <c r="Q29" s="124"/>
      <c r="R29" s="124"/>
      <c r="S29" s="124"/>
      <c r="T29" s="56"/>
      <c r="U29" s="121"/>
      <c r="V29" s="15">
        <v>14.2</v>
      </c>
      <c r="W29" s="14" t="s">
        <v>15</v>
      </c>
      <c r="X29" s="15">
        <f t="shared" si="1"/>
        <v>10.65</v>
      </c>
      <c r="Y29" s="14" t="s">
        <v>15</v>
      </c>
    </row>
    <row r="30" spans="1:25" ht="12.75" customHeight="1" x14ac:dyDescent="0.15">
      <c r="A30" s="110"/>
      <c r="B30" s="106"/>
      <c r="C30" s="14"/>
      <c r="D30" s="102"/>
      <c r="E30" s="102"/>
      <c r="F30" s="102"/>
      <c r="G30" s="56"/>
      <c r="H30" s="121"/>
      <c r="I30" s="15">
        <v>60.8</v>
      </c>
      <c r="J30" s="14" t="s">
        <v>15</v>
      </c>
      <c r="K30" s="15">
        <f t="shared" si="0"/>
        <v>45.6</v>
      </c>
      <c r="L30" s="14" t="s">
        <v>15</v>
      </c>
      <c r="N30" s="100"/>
      <c r="O30" s="100"/>
      <c r="P30" s="14" t="s">
        <v>302</v>
      </c>
      <c r="Q30" s="124"/>
      <c r="R30" s="124"/>
      <c r="S30" s="124"/>
      <c r="T30" s="56"/>
      <c r="U30" s="121"/>
      <c r="V30" s="15">
        <v>55.7</v>
      </c>
      <c r="W30" s="14" t="s">
        <v>15</v>
      </c>
      <c r="X30" s="15">
        <f t="shared" si="1"/>
        <v>41.78</v>
      </c>
      <c r="Y30" s="14" t="s">
        <v>15</v>
      </c>
    </row>
    <row r="31" spans="1:25" ht="12.75" customHeight="1" x14ac:dyDescent="0.15">
      <c r="A31" s="110"/>
      <c r="B31" s="106"/>
      <c r="C31" s="18"/>
      <c r="D31" s="102"/>
      <c r="E31" s="102"/>
      <c r="F31" s="102"/>
      <c r="G31" s="56"/>
      <c r="H31" s="121"/>
      <c r="I31" s="19">
        <v>1.3</v>
      </c>
      <c r="J31" s="18" t="s">
        <v>15</v>
      </c>
      <c r="K31" s="19">
        <f t="shared" si="0"/>
        <v>0.98</v>
      </c>
      <c r="L31" s="18" t="s">
        <v>15</v>
      </c>
      <c r="N31" s="100"/>
      <c r="O31" s="100"/>
      <c r="P31" s="18"/>
      <c r="Q31" s="124"/>
      <c r="R31" s="124"/>
      <c r="S31" s="124"/>
      <c r="T31" s="56"/>
      <c r="U31" s="121"/>
      <c r="V31" s="15">
        <v>1.5</v>
      </c>
      <c r="W31" s="14" t="s">
        <v>15</v>
      </c>
      <c r="X31" s="19">
        <f t="shared" si="1"/>
        <v>1.1299999999999999</v>
      </c>
      <c r="Y31" s="14" t="s">
        <v>15</v>
      </c>
    </row>
    <row r="32" spans="1:25" ht="12.75" customHeight="1" x14ac:dyDescent="0.15">
      <c r="A32" s="100">
        <v>6</v>
      </c>
      <c r="B32" s="106" t="s">
        <v>40</v>
      </c>
      <c r="C32" s="84" t="s">
        <v>300</v>
      </c>
      <c r="D32" s="102" t="s">
        <v>303</v>
      </c>
      <c r="E32" s="102" t="s">
        <v>304</v>
      </c>
      <c r="F32" s="102" t="s">
        <v>305</v>
      </c>
      <c r="G32" s="56"/>
      <c r="H32" s="121" t="s">
        <v>306</v>
      </c>
      <c r="I32" s="11">
        <v>425</v>
      </c>
      <c r="J32" s="12" t="s">
        <v>14</v>
      </c>
      <c r="K32" s="11">
        <f>IF(I32="","",I32*0.75)</f>
        <v>318.75</v>
      </c>
      <c r="L32" s="12" t="s">
        <v>14</v>
      </c>
      <c r="M32" s="45"/>
      <c r="N32" s="100">
        <v>21</v>
      </c>
      <c r="O32" s="100" t="s">
        <v>41</v>
      </c>
      <c r="P32" s="78" t="s">
        <v>307</v>
      </c>
      <c r="Q32" s="124" t="s">
        <v>309</v>
      </c>
      <c r="R32" s="124" t="s">
        <v>310</v>
      </c>
      <c r="S32" s="124" t="s">
        <v>311</v>
      </c>
      <c r="T32" s="56"/>
      <c r="U32" s="121" t="s">
        <v>312</v>
      </c>
      <c r="V32" s="11">
        <v>366</v>
      </c>
      <c r="W32" s="12" t="s">
        <v>14</v>
      </c>
      <c r="X32" s="11">
        <f>IF(V32="","",V32*0.75)</f>
        <v>274.5</v>
      </c>
      <c r="Y32" s="12" t="s">
        <v>14</v>
      </c>
    </row>
    <row r="33" spans="1:25" ht="12.75" customHeight="1" x14ac:dyDescent="0.15">
      <c r="A33" s="101"/>
      <c r="B33" s="106"/>
      <c r="C33" s="14" t="s">
        <v>301</v>
      </c>
      <c r="D33" s="102"/>
      <c r="E33" s="102"/>
      <c r="F33" s="102"/>
      <c r="G33" s="56"/>
      <c r="H33" s="121"/>
      <c r="I33" s="15">
        <v>16.600000000000001</v>
      </c>
      <c r="J33" s="14" t="s">
        <v>15</v>
      </c>
      <c r="K33" s="15">
        <f>IF(I33="","",ROUND(I33*0.75,2))</f>
        <v>12.45</v>
      </c>
      <c r="L33" s="14" t="s">
        <v>15</v>
      </c>
      <c r="N33" s="100"/>
      <c r="O33" s="100"/>
      <c r="P33" s="14" t="s">
        <v>308</v>
      </c>
      <c r="Q33" s="124"/>
      <c r="R33" s="124"/>
      <c r="S33" s="124"/>
      <c r="T33" s="56"/>
      <c r="U33" s="121"/>
      <c r="V33" s="15">
        <v>17.100000000000001</v>
      </c>
      <c r="W33" s="14" t="s">
        <v>15</v>
      </c>
      <c r="X33" s="15">
        <f>IF(V33="","",ROUND(V33*0.75,2))</f>
        <v>12.83</v>
      </c>
      <c r="Y33" s="14" t="s">
        <v>15</v>
      </c>
    </row>
    <row r="34" spans="1:25" ht="12.75" customHeight="1" x14ac:dyDescent="0.15">
      <c r="A34" s="101"/>
      <c r="B34" s="106"/>
      <c r="C34" s="14" t="s">
        <v>57</v>
      </c>
      <c r="D34" s="102"/>
      <c r="E34" s="102"/>
      <c r="F34" s="102"/>
      <c r="G34" s="56"/>
      <c r="H34" s="121"/>
      <c r="I34" s="15">
        <v>14.2</v>
      </c>
      <c r="J34" s="14" t="s">
        <v>15</v>
      </c>
      <c r="K34" s="15">
        <f t="shared" si="0"/>
        <v>10.65</v>
      </c>
      <c r="L34" s="14" t="s">
        <v>15</v>
      </c>
      <c r="N34" s="100"/>
      <c r="O34" s="100"/>
      <c r="P34" s="14" t="s">
        <v>50</v>
      </c>
      <c r="Q34" s="124"/>
      <c r="R34" s="124"/>
      <c r="S34" s="124"/>
      <c r="T34" s="56"/>
      <c r="U34" s="121"/>
      <c r="V34" s="15">
        <v>4.7</v>
      </c>
      <c r="W34" s="14" t="s">
        <v>15</v>
      </c>
      <c r="X34" s="15">
        <f t="shared" si="1"/>
        <v>3.53</v>
      </c>
      <c r="Y34" s="14" t="s">
        <v>15</v>
      </c>
    </row>
    <row r="35" spans="1:25" ht="12.75" customHeight="1" x14ac:dyDescent="0.15">
      <c r="A35" s="101"/>
      <c r="B35" s="106"/>
      <c r="C35" s="14" t="s">
        <v>302</v>
      </c>
      <c r="D35" s="102"/>
      <c r="E35" s="102"/>
      <c r="F35" s="102"/>
      <c r="G35" s="56"/>
      <c r="H35" s="121"/>
      <c r="I35" s="15">
        <v>55.7</v>
      </c>
      <c r="J35" s="14" t="s">
        <v>15</v>
      </c>
      <c r="K35" s="15">
        <f t="shared" si="0"/>
        <v>41.78</v>
      </c>
      <c r="L35" s="14" t="s">
        <v>15</v>
      </c>
      <c r="N35" s="100"/>
      <c r="O35" s="100"/>
      <c r="P35" s="14"/>
      <c r="Q35" s="124"/>
      <c r="R35" s="124"/>
      <c r="S35" s="124"/>
      <c r="T35" s="56"/>
      <c r="U35" s="121"/>
      <c r="V35" s="15">
        <v>59.8</v>
      </c>
      <c r="W35" s="14" t="s">
        <v>15</v>
      </c>
      <c r="X35" s="15">
        <f t="shared" si="1"/>
        <v>44.85</v>
      </c>
      <c r="Y35" s="14" t="s">
        <v>15</v>
      </c>
    </row>
    <row r="36" spans="1:25" ht="12.75" customHeight="1" x14ac:dyDescent="0.15">
      <c r="A36" s="101"/>
      <c r="B36" s="106"/>
      <c r="C36" s="18"/>
      <c r="D36" s="102"/>
      <c r="E36" s="102"/>
      <c r="F36" s="102"/>
      <c r="G36" s="56"/>
      <c r="H36" s="121"/>
      <c r="I36" s="19">
        <v>1.5</v>
      </c>
      <c r="J36" s="18" t="s">
        <v>15</v>
      </c>
      <c r="K36" s="19">
        <f t="shared" si="0"/>
        <v>1.1299999999999999</v>
      </c>
      <c r="L36" s="18" t="s">
        <v>15</v>
      </c>
      <c r="N36" s="100"/>
      <c r="O36" s="100"/>
      <c r="P36" s="18"/>
      <c r="Q36" s="124"/>
      <c r="R36" s="124"/>
      <c r="S36" s="124"/>
      <c r="T36" s="56"/>
      <c r="U36" s="121"/>
      <c r="V36" s="19">
        <v>1.5</v>
      </c>
      <c r="W36" s="18" t="s">
        <v>15</v>
      </c>
      <c r="X36" s="19">
        <f t="shared" si="1"/>
        <v>1.1299999999999999</v>
      </c>
      <c r="Y36" s="18" t="s">
        <v>15</v>
      </c>
    </row>
    <row r="37" spans="1:25" ht="12.75" customHeight="1" x14ac:dyDescent="0.15">
      <c r="A37" s="100">
        <v>7</v>
      </c>
      <c r="B37" s="106" t="s">
        <v>41</v>
      </c>
      <c r="C37" s="78" t="s">
        <v>307</v>
      </c>
      <c r="D37" s="102" t="s">
        <v>309</v>
      </c>
      <c r="E37" s="102" t="s">
        <v>310</v>
      </c>
      <c r="F37" s="102" t="s">
        <v>311</v>
      </c>
      <c r="G37" s="56"/>
      <c r="H37" s="121" t="s">
        <v>312</v>
      </c>
      <c r="I37" s="11">
        <v>366</v>
      </c>
      <c r="J37" s="12" t="s">
        <v>14</v>
      </c>
      <c r="K37" s="11">
        <f>IF(I37="","",I37*0.75)</f>
        <v>274.5</v>
      </c>
      <c r="L37" s="12" t="s">
        <v>14</v>
      </c>
      <c r="M37" s="45"/>
      <c r="N37" s="105">
        <v>22</v>
      </c>
      <c r="O37" s="100" t="s">
        <v>35</v>
      </c>
      <c r="P37" s="82" t="s">
        <v>313</v>
      </c>
      <c r="Q37" s="124" t="s">
        <v>315</v>
      </c>
      <c r="R37" s="124" t="s">
        <v>316</v>
      </c>
      <c r="S37" s="124" t="s">
        <v>317</v>
      </c>
      <c r="T37" s="56"/>
      <c r="U37" s="121" t="s">
        <v>318</v>
      </c>
      <c r="V37" s="11">
        <v>359</v>
      </c>
      <c r="W37" s="12" t="s">
        <v>14</v>
      </c>
      <c r="X37" s="11">
        <f>IF(V37="","",V37*0.75)</f>
        <v>269.25</v>
      </c>
      <c r="Y37" s="12" t="s">
        <v>14</v>
      </c>
    </row>
    <row r="38" spans="1:25" ht="12.75" customHeight="1" x14ac:dyDescent="0.15">
      <c r="A38" s="101"/>
      <c r="B38" s="106"/>
      <c r="C38" s="14" t="s">
        <v>308</v>
      </c>
      <c r="D38" s="102"/>
      <c r="E38" s="102"/>
      <c r="F38" s="102"/>
      <c r="G38" s="56"/>
      <c r="H38" s="121"/>
      <c r="I38" s="15">
        <v>17.100000000000001</v>
      </c>
      <c r="J38" s="14" t="s">
        <v>15</v>
      </c>
      <c r="K38" s="15">
        <f>IF(I38="","",ROUND(I38*0.75,2))</f>
        <v>12.83</v>
      </c>
      <c r="L38" s="14" t="s">
        <v>15</v>
      </c>
      <c r="N38" s="100"/>
      <c r="O38" s="100"/>
      <c r="P38" s="14" t="s">
        <v>56</v>
      </c>
      <c r="Q38" s="124"/>
      <c r="R38" s="124"/>
      <c r="S38" s="124"/>
      <c r="T38" s="56"/>
      <c r="U38" s="121"/>
      <c r="V38" s="15">
        <v>12.6</v>
      </c>
      <c r="W38" s="14" t="s">
        <v>15</v>
      </c>
      <c r="X38" s="15">
        <f>IF(V38="","",ROUND(V38*0.75,2))</f>
        <v>9.4499999999999993</v>
      </c>
      <c r="Y38" s="14" t="s">
        <v>15</v>
      </c>
    </row>
    <row r="39" spans="1:25" ht="12.75" customHeight="1" x14ac:dyDescent="0.15">
      <c r="A39" s="101"/>
      <c r="B39" s="106"/>
      <c r="C39" s="14" t="s">
        <v>50</v>
      </c>
      <c r="D39" s="102"/>
      <c r="E39" s="102"/>
      <c r="F39" s="102"/>
      <c r="G39" s="56"/>
      <c r="H39" s="121"/>
      <c r="I39" s="15">
        <v>4.7</v>
      </c>
      <c r="J39" s="14" t="s">
        <v>15</v>
      </c>
      <c r="K39" s="15">
        <f t="shared" si="0"/>
        <v>3.53</v>
      </c>
      <c r="L39" s="14" t="s">
        <v>15</v>
      </c>
      <c r="N39" s="100"/>
      <c r="O39" s="100"/>
      <c r="P39" s="14" t="s">
        <v>314</v>
      </c>
      <c r="Q39" s="124"/>
      <c r="R39" s="124"/>
      <c r="S39" s="124"/>
      <c r="T39" s="56"/>
      <c r="U39" s="121"/>
      <c r="V39" s="15">
        <v>6.9</v>
      </c>
      <c r="W39" s="14" t="s">
        <v>15</v>
      </c>
      <c r="X39" s="15">
        <f t="shared" si="1"/>
        <v>5.18</v>
      </c>
      <c r="Y39" s="14" t="s">
        <v>15</v>
      </c>
    </row>
    <row r="40" spans="1:25" ht="12.75" customHeight="1" x14ac:dyDescent="0.15">
      <c r="A40" s="101"/>
      <c r="B40" s="106"/>
      <c r="C40" s="14"/>
      <c r="D40" s="102"/>
      <c r="E40" s="102"/>
      <c r="F40" s="102"/>
      <c r="G40" s="56"/>
      <c r="H40" s="121"/>
      <c r="I40" s="15">
        <v>59.8</v>
      </c>
      <c r="J40" s="14" t="s">
        <v>15</v>
      </c>
      <c r="K40" s="15">
        <f t="shared" si="0"/>
        <v>44.85</v>
      </c>
      <c r="L40" s="14" t="s">
        <v>15</v>
      </c>
      <c r="N40" s="100"/>
      <c r="O40" s="100"/>
      <c r="P40" s="14" t="s">
        <v>143</v>
      </c>
      <c r="Q40" s="124"/>
      <c r="R40" s="124"/>
      <c r="S40" s="124"/>
      <c r="T40" s="56"/>
      <c r="U40" s="121"/>
      <c r="V40" s="15">
        <v>60.5</v>
      </c>
      <c r="W40" s="14" t="s">
        <v>15</v>
      </c>
      <c r="X40" s="15">
        <f t="shared" si="1"/>
        <v>45.38</v>
      </c>
      <c r="Y40" s="14" t="s">
        <v>15</v>
      </c>
    </row>
    <row r="41" spans="1:25" ht="12.75" customHeight="1" x14ac:dyDescent="0.15">
      <c r="A41" s="101"/>
      <c r="B41" s="106"/>
      <c r="C41" s="18"/>
      <c r="D41" s="102"/>
      <c r="E41" s="102"/>
      <c r="F41" s="102"/>
      <c r="G41" s="56"/>
      <c r="H41" s="121"/>
      <c r="I41" s="19">
        <v>1.5</v>
      </c>
      <c r="J41" s="18" t="s">
        <v>15</v>
      </c>
      <c r="K41" s="19">
        <f t="shared" si="0"/>
        <v>1.1299999999999999</v>
      </c>
      <c r="L41" s="18" t="s">
        <v>15</v>
      </c>
      <c r="N41" s="100"/>
      <c r="O41" s="100"/>
      <c r="P41" s="18"/>
      <c r="Q41" s="124"/>
      <c r="R41" s="124"/>
      <c r="S41" s="124"/>
      <c r="T41" s="56"/>
      <c r="U41" s="121"/>
      <c r="V41" s="19">
        <v>0.7</v>
      </c>
      <c r="W41" s="18" t="s">
        <v>15</v>
      </c>
      <c r="X41" s="19">
        <f t="shared" si="1"/>
        <v>0.53</v>
      </c>
      <c r="Y41" s="18" t="s">
        <v>15</v>
      </c>
    </row>
    <row r="42" spans="1:25" ht="12.75" customHeight="1" x14ac:dyDescent="0.15">
      <c r="A42" s="112">
        <v>8</v>
      </c>
      <c r="B42" s="106" t="s">
        <v>35</v>
      </c>
      <c r="C42" s="82" t="s">
        <v>313</v>
      </c>
      <c r="D42" s="102" t="s">
        <v>315</v>
      </c>
      <c r="E42" s="102" t="s">
        <v>316</v>
      </c>
      <c r="F42" s="102" t="s">
        <v>317</v>
      </c>
      <c r="G42" s="56"/>
      <c r="H42" s="121" t="s">
        <v>318</v>
      </c>
      <c r="I42" s="11">
        <v>359</v>
      </c>
      <c r="J42" s="12" t="s">
        <v>14</v>
      </c>
      <c r="K42" s="11">
        <f>IF(I42="","",I42*0.75)</f>
        <v>269.25</v>
      </c>
      <c r="L42" s="12" t="s">
        <v>14</v>
      </c>
      <c r="M42" s="45"/>
      <c r="N42" s="100">
        <v>23</v>
      </c>
      <c r="O42" s="100" t="s">
        <v>36</v>
      </c>
      <c r="P42" s="78" t="s">
        <v>319</v>
      </c>
      <c r="Q42" s="124" t="s">
        <v>321</v>
      </c>
      <c r="R42" s="124" t="s">
        <v>322</v>
      </c>
      <c r="S42" s="124" t="s">
        <v>323</v>
      </c>
      <c r="T42" s="56"/>
      <c r="U42" s="121" t="s">
        <v>168</v>
      </c>
      <c r="V42" s="11">
        <v>382</v>
      </c>
      <c r="W42" s="12" t="s">
        <v>14</v>
      </c>
      <c r="X42" s="11">
        <f>IF(V42="","",V42*0.75)</f>
        <v>286.5</v>
      </c>
      <c r="Y42" s="12" t="s">
        <v>14</v>
      </c>
    </row>
    <row r="43" spans="1:25" ht="12.75" customHeight="1" x14ac:dyDescent="0.15">
      <c r="A43" s="113"/>
      <c r="B43" s="106"/>
      <c r="C43" s="14" t="s">
        <v>56</v>
      </c>
      <c r="D43" s="102"/>
      <c r="E43" s="102"/>
      <c r="F43" s="102"/>
      <c r="G43" s="56"/>
      <c r="H43" s="121"/>
      <c r="I43" s="15">
        <v>12.6</v>
      </c>
      <c r="J43" s="14" t="s">
        <v>15</v>
      </c>
      <c r="K43" s="15">
        <f>IF(I43="","",ROUND(I43*0.75,2))</f>
        <v>9.4499999999999993</v>
      </c>
      <c r="L43" s="14" t="s">
        <v>15</v>
      </c>
      <c r="N43" s="100"/>
      <c r="O43" s="100"/>
      <c r="P43" s="14" t="s">
        <v>320</v>
      </c>
      <c r="Q43" s="124"/>
      <c r="R43" s="124"/>
      <c r="S43" s="124"/>
      <c r="T43" s="56"/>
      <c r="U43" s="121"/>
      <c r="V43" s="15">
        <v>15.1</v>
      </c>
      <c r="W43" s="14" t="s">
        <v>15</v>
      </c>
      <c r="X43" s="15">
        <f>IF(V43="","",ROUND(V43*0.75,2))</f>
        <v>11.33</v>
      </c>
      <c r="Y43" s="14" t="s">
        <v>15</v>
      </c>
    </row>
    <row r="44" spans="1:25" ht="12.75" customHeight="1" x14ac:dyDescent="0.15">
      <c r="A44" s="113"/>
      <c r="B44" s="106"/>
      <c r="C44" s="14" t="s">
        <v>314</v>
      </c>
      <c r="D44" s="102"/>
      <c r="E44" s="102"/>
      <c r="F44" s="102"/>
      <c r="G44" s="56"/>
      <c r="H44" s="121"/>
      <c r="I44" s="15">
        <v>6.9</v>
      </c>
      <c r="J44" s="14" t="s">
        <v>15</v>
      </c>
      <c r="K44" s="15">
        <f t="shared" si="0"/>
        <v>5.18</v>
      </c>
      <c r="L44" s="14" t="s">
        <v>15</v>
      </c>
      <c r="N44" s="100"/>
      <c r="O44" s="100"/>
      <c r="P44" s="14" t="s">
        <v>57</v>
      </c>
      <c r="Q44" s="124"/>
      <c r="R44" s="124"/>
      <c r="S44" s="124"/>
      <c r="T44" s="56"/>
      <c r="U44" s="121"/>
      <c r="V44" s="15">
        <v>13.3</v>
      </c>
      <c r="W44" s="14" t="s">
        <v>15</v>
      </c>
      <c r="X44" s="15">
        <f t="shared" si="1"/>
        <v>9.98</v>
      </c>
      <c r="Y44" s="14" t="s">
        <v>15</v>
      </c>
    </row>
    <row r="45" spans="1:25" ht="12.75" customHeight="1" x14ac:dyDescent="0.15">
      <c r="A45" s="113"/>
      <c r="B45" s="106"/>
      <c r="C45" s="14" t="s">
        <v>143</v>
      </c>
      <c r="D45" s="102"/>
      <c r="E45" s="102"/>
      <c r="F45" s="102"/>
      <c r="G45" s="56"/>
      <c r="H45" s="121"/>
      <c r="I45" s="15">
        <v>60.5</v>
      </c>
      <c r="J45" s="14" t="s">
        <v>15</v>
      </c>
      <c r="K45" s="15">
        <f t="shared" si="0"/>
        <v>45.38</v>
      </c>
      <c r="L45" s="14" t="s">
        <v>15</v>
      </c>
      <c r="N45" s="100"/>
      <c r="O45" s="100"/>
      <c r="P45" s="14"/>
      <c r="Q45" s="124"/>
      <c r="R45" s="124"/>
      <c r="S45" s="124"/>
      <c r="T45" s="56"/>
      <c r="U45" s="121"/>
      <c r="V45" s="15">
        <v>48.6</v>
      </c>
      <c r="W45" s="14" t="s">
        <v>15</v>
      </c>
      <c r="X45" s="15">
        <f t="shared" si="1"/>
        <v>36.450000000000003</v>
      </c>
      <c r="Y45" s="14" t="s">
        <v>15</v>
      </c>
    </row>
    <row r="46" spans="1:25" ht="12.75" customHeight="1" x14ac:dyDescent="0.15">
      <c r="A46" s="113"/>
      <c r="B46" s="106"/>
      <c r="C46" s="18"/>
      <c r="D46" s="102"/>
      <c r="E46" s="102"/>
      <c r="F46" s="102"/>
      <c r="G46" s="56"/>
      <c r="H46" s="121"/>
      <c r="I46" s="19">
        <v>0.7</v>
      </c>
      <c r="J46" s="18" t="s">
        <v>15</v>
      </c>
      <c r="K46" s="19">
        <f t="shared" si="0"/>
        <v>0.53</v>
      </c>
      <c r="L46" s="18" t="s">
        <v>15</v>
      </c>
      <c r="N46" s="100"/>
      <c r="O46" s="100"/>
      <c r="P46" s="18"/>
      <c r="Q46" s="124"/>
      <c r="R46" s="124"/>
      <c r="S46" s="124"/>
      <c r="T46" s="56"/>
      <c r="U46" s="121"/>
      <c r="V46" s="19">
        <v>0.9</v>
      </c>
      <c r="W46" s="18" t="s">
        <v>15</v>
      </c>
      <c r="X46" s="19">
        <f t="shared" si="1"/>
        <v>0.68</v>
      </c>
      <c r="Y46" s="18" t="s">
        <v>15</v>
      </c>
    </row>
    <row r="47" spans="1:25" ht="12.75" customHeight="1" x14ac:dyDescent="0.15">
      <c r="A47" s="100">
        <v>9</v>
      </c>
      <c r="B47" s="106" t="s">
        <v>36</v>
      </c>
      <c r="C47" s="78" t="s">
        <v>319</v>
      </c>
      <c r="D47" s="102" t="s">
        <v>321</v>
      </c>
      <c r="E47" s="102" t="s">
        <v>322</v>
      </c>
      <c r="F47" s="102" t="s">
        <v>323</v>
      </c>
      <c r="G47" s="56"/>
      <c r="H47" s="121" t="s">
        <v>168</v>
      </c>
      <c r="I47" s="11">
        <v>382</v>
      </c>
      <c r="J47" s="12" t="s">
        <v>14</v>
      </c>
      <c r="K47" s="11">
        <f>IF(I47="","",I47*0.75)</f>
        <v>286.5</v>
      </c>
      <c r="L47" s="12" t="s">
        <v>14</v>
      </c>
      <c r="M47" s="45"/>
      <c r="N47" s="100">
        <v>24</v>
      </c>
      <c r="O47" s="100" t="s">
        <v>37</v>
      </c>
      <c r="P47" s="82" t="s">
        <v>324</v>
      </c>
      <c r="Q47" s="124" t="s">
        <v>327</v>
      </c>
      <c r="R47" s="124" t="s">
        <v>328</v>
      </c>
      <c r="S47" s="124" t="s">
        <v>329</v>
      </c>
      <c r="T47" s="56"/>
      <c r="U47" s="121" t="s">
        <v>330</v>
      </c>
      <c r="V47" s="11">
        <v>451</v>
      </c>
      <c r="W47" s="12" t="s">
        <v>14</v>
      </c>
      <c r="X47" s="11">
        <f>IF(V47="","",V47*0.75)</f>
        <v>338.25</v>
      </c>
      <c r="Y47" s="12" t="s">
        <v>14</v>
      </c>
    </row>
    <row r="48" spans="1:25" ht="12.75" customHeight="1" x14ac:dyDescent="0.15">
      <c r="A48" s="101"/>
      <c r="B48" s="106"/>
      <c r="C48" s="14" t="s">
        <v>320</v>
      </c>
      <c r="D48" s="102"/>
      <c r="E48" s="102"/>
      <c r="F48" s="102"/>
      <c r="G48" s="56"/>
      <c r="H48" s="121"/>
      <c r="I48" s="15">
        <v>15.1</v>
      </c>
      <c r="J48" s="16" t="s">
        <v>15</v>
      </c>
      <c r="K48" s="15">
        <f>IF(I48="","",ROUND(I48*0.75,2))</f>
        <v>11.33</v>
      </c>
      <c r="L48" s="16" t="s">
        <v>15</v>
      </c>
      <c r="M48" s="24"/>
      <c r="N48" s="100"/>
      <c r="O48" s="100"/>
      <c r="P48" s="14" t="s">
        <v>325</v>
      </c>
      <c r="Q48" s="124"/>
      <c r="R48" s="124"/>
      <c r="S48" s="124"/>
      <c r="T48" s="56"/>
      <c r="U48" s="121"/>
      <c r="V48" s="15">
        <v>10.4</v>
      </c>
      <c r="W48" s="14" t="s">
        <v>15</v>
      </c>
      <c r="X48" s="15">
        <f>IF(V48="","",ROUND(V48*0.75,2))</f>
        <v>7.8</v>
      </c>
      <c r="Y48" s="16" t="s">
        <v>15</v>
      </c>
    </row>
    <row r="49" spans="1:25" ht="12.75" customHeight="1" x14ac:dyDescent="0.15">
      <c r="A49" s="101"/>
      <c r="B49" s="106"/>
      <c r="C49" s="14" t="s">
        <v>57</v>
      </c>
      <c r="D49" s="102"/>
      <c r="E49" s="102"/>
      <c r="F49" s="102"/>
      <c r="G49" s="56"/>
      <c r="H49" s="121"/>
      <c r="I49" s="15">
        <v>13.3</v>
      </c>
      <c r="J49" s="16" t="s">
        <v>15</v>
      </c>
      <c r="K49" s="15">
        <f t="shared" si="0"/>
        <v>9.98</v>
      </c>
      <c r="L49" s="16" t="s">
        <v>15</v>
      </c>
      <c r="M49" s="24"/>
      <c r="N49" s="100"/>
      <c r="O49" s="100"/>
      <c r="P49" s="14" t="s">
        <v>326</v>
      </c>
      <c r="Q49" s="124"/>
      <c r="R49" s="124"/>
      <c r="S49" s="124"/>
      <c r="T49" s="56"/>
      <c r="U49" s="121"/>
      <c r="V49" s="15">
        <v>17.100000000000001</v>
      </c>
      <c r="W49" s="14" t="s">
        <v>15</v>
      </c>
      <c r="X49" s="15">
        <f t="shared" si="1"/>
        <v>12.83</v>
      </c>
      <c r="Y49" s="16" t="s">
        <v>15</v>
      </c>
    </row>
    <row r="50" spans="1:25" ht="12.75" customHeight="1" x14ac:dyDescent="0.15">
      <c r="A50" s="101"/>
      <c r="B50" s="106"/>
      <c r="C50" s="14"/>
      <c r="D50" s="102"/>
      <c r="E50" s="102"/>
      <c r="F50" s="102"/>
      <c r="G50" s="56"/>
      <c r="H50" s="121"/>
      <c r="I50" s="15">
        <v>48.6</v>
      </c>
      <c r="J50" s="16" t="s">
        <v>15</v>
      </c>
      <c r="K50" s="15">
        <f t="shared" si="0"/>
        <v>36.450000000000003</v>
      </c>
      <c r="L50" s="16" t="s">
        <v>15</v>
      </c>
      <c r="M50" s="24"/>
      <c r="N50" s="100"/>
      <c r="O50" s="100"/>
      <c r="P50" s="14" t="s">
        <v>302</v>
      </c>
      <c r="Q50" s="124"/>
      <c r="R50" s="124"/>
      <c r="S50" s="124"/>
      <c r="T50" s="56"/>
      <c r="U50" s="121"/>
      <c r="V50" s="15">
        <v>61.4</v>
      </c>
      <c r="W50" s="14" t="s">
        <v>15</v>
      </c>
      <c r="X50" s="15">
        <f t="shared" si="1"/>
        <v>46.05</v>
      </c>
      <c r="Y50" s="16" t="s">
        <v>15</v>
      </c>
    </row>
    <row r="51" spans="1:25" ht="12.75" customHeight="1" x14ac:dyDescent="0.15">
      <c r="A51" s="101"/>
      <c r="B51" s="106"/>
      <c r="C51" s="18"/>
      <c r="D51" s="102"/>
      <c r="E51" s="102"/>
      <c r="F51" s="102"/>
      <c r="G51" s="56"/>
      <c r="H51" s="121"/>
      <c r="I51" s="19">
        <v>0.9</v>
      </c>
      <c r="J51" s="20" t="s">
        <v>15</v>
      </c>
      <c r="K51" s="19">
        <f t="shared" si="0"/>
        <v>0.68</v>
      </c>
      <c r="L51" s="20" t="s">
        <v>15</v>
      </c>
      <c r="M51" s="24"/>
      <c r="N51" s="100"/>
      <c r="O51" s="100"/>
      <c r="P51" s="18"/>
      <c r="Q51" s="124"/>
      <c r="R51" s="124"/>
      <c r="S51" s="124"/>
      <c r="T51" s="56"/>
      <c r="U51" s="121"/>
      <c r="V51" s="19">
        <v>1.1000000000000001</v>
      </c>
      <c r="W51" s="18" t="s">
        <v>15</v>
      </c>
      <c r="X51" s="19">
        <f t="shared" si="1"/>
        <v>0.83</v>
      </c>
      <c r="Y51" s="20" t="s">
        <v>15</v>
      </c>
    </row>
    <row r="52" spans="1:25" ht="12.75" customHeight="1" x14ac:dyDescent="0.15">
      <c r="A52" s="100">
        <v>10</v>
      </c>
      <c r="B52" s="106" t="s">
        <v>37</v>
      </c>
      <c r="C52" s="82" t="s">
        <v>324</v>
      </c>
      <c r="D52" s="102" t="s">
        <v>327</v>
      </c>
      <c r="E52" s="102" t="s">
        <v>328</v>
      </c>
      <c r="F52" s="102" t="s">
        <v>329</v>
      </c>
      <c r="G52" s="56"/>
      <c r="H52" s="121" t="s">
        <v>330</v>
      </c>
      <c r="I52" s="11">
        <v>451</v>
      </c>
      <c r="J52" s="12" t="s">
        <v>14</v>
      </c>
      <c r="K52" s="11">
        <f>IF(I52="","",I52*0.75)</f>
        <v>338.25</v>
      </c>
      <c r="L52" s="12" t="s">
        <v>14</v>
      </c>
      <c r="M52" s="45"/>
      <c r="N52" s="100">
        <v>25</v>
      </c>
      <c r="O52" s="100" t="s">
        <v>38</v>
      </c>
      <c r="P52" s="88" t="s">
        <v>331</v>
      </c>
      <c r="Q52" s="124" t="s">
        <v>333</v>
      </c>
      <c r="R52" s="124" t="s">
        <v>334</v>
      </c>
      <c r="S52" s="124" t="s">
        <v>361</v>
      </c>
      <c r="T52" s="56"/>
      <c r="U52" s="121" t="s">
        <v>318</v>
      </c>
      <c r="V52" s="11">
        <v>405</v>
      </c>
      <c r="W52" s="12" t="s">
        <v>14</v>
      </c>
      <c r="X52" s="11">
        <f>IF(V52="","",V52*0.75)</f>
        <v>303.75</v>
      </c>
      <c r="Y52" s="12" t="s">
        <v>14</v>
      </c>
    </row>
    <row r="53" spans="1:25" ht="12.75" customHeight="1" x14ac:dyDescent="0.15">
      <c r="A53" s="101"/>
      <c r="B53" s="106"/>
      <c r="C53" s="14" t="s">
        <v>325</v>
      </c>
      <c r="D53" s="102"/>
      <c r="E53" s="102"/>
      <c r="F53" s="102"/>
      <c r="G53" s="56"/>
      <c r="H53" s="121"/>
      <c r="I53" s="15">
        <v>10.4</v>
      </c>
      <c r="J53" s="14" t="s">
        <v>15</v>
      </c>
      <c r="K53" s="15">
        <f>IF(I53="","",ROUND(I53*0.75,2))</f>
        <v>7.8</v>
      </c>
      <c r="L53" s="14" t="s">
        <v>15</v>
      </c>
      <c r="N53" s="100"/>
      <c r="O53" s="100"/>
      <c r="P53" s="14" t="s">
        <v>332</v>
      </c>
      <c r="Q53" s="124"/>
      <c r="R53" s="124"/>
      <c r="S53" s="124"/>
      <c r="T53" s="56"/>
      <c r="U53" s="121"/>
      <c r="V53" s="15">
        <v>13.8</v>
      </c>
      <c r="W53" s="14" t="s">
        <v>15</v>
      </c>
      <c r="X53" s="15">
        <f>IF(V53="","",ROUND(V53*0.75,2))</f>
        <v>10.35</v>
      </c>
      <c r="Y53" s="14" t="s">
        <v>15</v>
      </c>
    </row>
    <row r="54" spans="1:25" ht="12.75" customHeight="1" x14ac:dyDescent="0.15">
      <c r="A54" s="101"/>
      <c r="B54" s="106"/>
      <c r="C54" s="14" t="s">
        <v>326</v>
      </c>
      <c r="D54" s="102"/>
      <c r="E54" s="102"/>
      <c r="F54" s="102"/>
      <c r="G54" s="56"/>
      <c r="H54" s="121"/>
      <c r="I54" s="15">
        <v>17.100000000000001</v>
      </c>
      <c r="J54" s="14" t="s">
        <v>15</v>
      </c>
      <c r="K54" s="15">
        <f t="shared" si="0"/>
        <v>12.83</v>
      </c>
      <c r="L54" s="14" t="s">
        <v>15</v>
      </c>
      <c r="N54" s="100"/>
      <c r="O54" s="100"/>
      <c r="P54" s="14" t="s">
        <v>126</v>
      </c>
      <c r="Q54" s="124"/>
      <c r="R54" s="124"/>
      <c r="S54" s="124"/>
      <c r="T54" s="56"/>
      <c r="U54" s="121"/>
      <c r="V54" s="15">
        <v>10.8</v>
      </c>
      <c r="W54" s="14" t="s">
        <v>15</v>
      </c>
      <c r="X54" s="15">
        <f t="shared" si="1"/>
        <v>8.1</v>
      </c>
      <c r="Y54" s="14" t="s">
        <v>15</v>
      </c>
    </row>
    <row r="55" spans="1:25" ht="12.75" customHeight="1" x14ac:dyDescent="0.15">
      <c r="A55" s="101"/>
      <c r="B55" s="106"/>
      <c r="C55" s="14" t="s">
        <v>302</v>
      </c>
      <c r="D55" s="102"/>
      <c r="E55" s="102"/>
      <c r="F55" s="102"/>
      <c r="G55" s="56"/>
      <c r="H55" s="121"/>
      <c r="I55" s="15">
        <v>61.4</v>
      </c>
      <c r="J55" s="14" t="s">
        <v>15</v>
      </c>
      <c r="K55" s="15">
        <f t="shared" si="0"/>
        <v>46.05</v>
      </c>
      <c r="L55" s="14" t="s">
        <v>15</v>
      </c>
      <c r="N55" s="100"/>
      <c r="O55" s="100"/>
      <c r="P55" s="14"/>
      <c r="Q55" s="124"/>
      <c r="R55" s="124"/>
      <c r="S55" s="124"/>
      <c r="T55" s="56"/>
      <c r="U55" s="121"/>
      <c r="V55" s="15">
        <v>61</v>
      </c>
      <c r="W55" s="14" t="s">
        <v>15</v>
      </c>
      <c r="X55" s="15">
        <f t="shared" si="1"/>
        <v>45.75</v>
      </c>
      <c r="Y55" s="14" t="s">
        <v>15</v>
      </c>
    </row>
    <row r="56" spans="1:25" ht="12.75" customHeight="1" x14ac:dyDescent="0.15">
      <c r="A56" s="101"/>
      <c r="B56" s="106"/>
      <c r="C56" s="18"/>
      <c r="D56" s="102"/>
      <c r="E56" s="102"/>
      <c r="F56" s="102"/>
      <c r="G56" s="56"/>
      <c r="H56" s="121"/>
      <c r="I56" s="19">
        <v>1.1000000000000001</v>
      </c>
      <c r="J56" s="18" t="s">
        <v>15</v>
      </c>
      <c r="K56" s="19">
        <f t="shared" si="0"/>
        <v>0.83</v>
      </c>
      <c r="L56" s="18" t="s">
        <v>15</v>
      </c>
      <c r="N56" s="100"/>
      <c r="O56" s="100"/>
      <c r="P56" s="18"/>
      <c r="Q56" s="124"/>
      <c r="R56" s="124"/>
      <c r="S56" s="124"/>
      <c r="T56" s="56"/>
      <c r="U56" s="121"/>
      <c r="V56" s="19">
        <v>0.79999999999999905</v>
      </c>
      <c r="W56" s="18" t="s">
        <v>15</v>
      </c>
      <c r="X56" s="19">
        <f t="shared" si="1"/>
        <v>0.6</v>
      </c>
      <c r="Y56" s="18" t="s">
        <v>15</v>
      </c>
    </row>
    <row r="57" spans="1:25" ht="12.75" customHeight="1" x14ac:dyDescent="0.15">
      <c r="A57" s="100">
        <v>11</v>
      </c>
      <c r="B57" s="106" t="s">
        <v>38</v>
      </c>
      <c r="C57" s="88" t="s">
        <v>331</v>
      </c>
      <c r="D57" s="102" t="s">
        <v>333</v>
      </c>
      <c r="E57" s="102" t="s">
        <v>334</v>
      </c>
      <c r="F57" s="102" t="s">
        <v>335</v>
      </c>
      <c r="G57" s="56"/>
      <c r="H57" s="121" t="s">
        <v>318</v>
      </c>
      <c r="I57" s="11">
        <v>407</v>
      </c>
      <c r="J57" s="12" t="s">
        <v>14</v>
      </c>
      <c r="K57" s="11">
        <f>IF(I57="","",I57*0.75)</f>
        <v>305.25</v>
      </c>
      <c r="L57" s="12" t="s">
        <v>14</v>
      </c>
      <c r="M57" s="45"/>
      <c r="N57" s="100">
        <v>26</v>
      </c>
      <c r="O57" s="100" t="s">
        <v>39</v>
      </c>
      <c r="P57" s="82" t="s">
        <v>336</v>
      </c>
      <c r="Q57" s="124" t="s">
        <v>338</v>
      </c>
      <c r="R57" s="124" t="s">
        <v>339</v>
      </c>
      <c r="S57" s="124" t="s">
        <v>340</v>
      </c>
      <c r="T57" s="56"/>
      <c r="U57" s="121" t="s">
        <v>179</v>
      </c>
      <c r="V57" s="11">
        <v>370</v>
      </c>
      <c r="W57" s="12" t="s">
        <v>14</v>
      </c>
      <c r="X57" s="11">
        <f>IF(V57="","",V57*0.75)</f>
        <v>277.5</v>
      </c>
      <c r="Y57" s="12" t="s">
        <v>14</v>
      </c>
    </row>
    <row r="58" spans="1:25" ht="12.75" customHeight="1" x14ac:dyDescent="0.15">
      <c r="A58" s="101"/>
      <c r="B58" s="106"/>
      <c r="C58" s="14" t="s">
        <v>332</v>
      </c>
      <c r="D58" s="102"/>
      <c r="E58" s="102"/>
      <c r="F58" s="102"/>
      <c r="G58" s="56"/>
      <c r="H58" s="121"/>
      <c r="I58" s="15">
        <v>13.9</v>
      </c>
      <c r="J58" s="14" t="s">
        <v>15</v>
      </c>
      <c r="K58" s="15">
        <f>IF(I58="","",ROUND(I58*0.75,2))</f>
        <v>10.43</v>
      </c>
      <c r="L58" s="14" t="s">
        <v>15</v>
      </c>
      <c r="N58" s="100"/>
      <c r="O58" s="100"/>
      <c r="P58" s="14" t="s">
        <v>337</v>
      </c>
      <c r="Q58" s="124"/>
      <c r="R58" s="124"/>
      <c r="S58" s="124"/>
      <c r="T58" s="56"/>
      <c r="U58" s="121"/>
      <c r="V58" s="15">
        <v>15.2</v>
      </c>
      <c r="W58" s="14" t="s">
        <v>15</v>
      </c>
      <c r="X58" s="15">
        <f>IF(V58="","",ROUND(V58*0.75,2))</f>
        <v>11.4</v>
      </c>
      <c r="Y58" s="14" t="s">
        <v>15</v>
      </c>
    </row>
    <row r="59" spans="1:25" ht="12.75" customHeight="1" x14ac:dyDescent="0.15">
      <c r="A59" s="101"/>
      <c r="B59" s="106"/>
      <c r="C59" s="14" t="s">
        <v>126</v>
      </c>
      <c r="D59" s="102"/>
      <c r="E59" s="102"/>
      <c r="F59" s="102"/>
      <c r="G59" s="56"/>
      <c r="H59" s="121"/>
      <c r="I59" s="15">
        <v>10.8</v>
      </c>
      <c r="J59" s="14" t="s">
        <v>15</v>
      </c>
      <c r="K59" s="15">
        <f t="shared" si="0"/>
        <v>8.1</v>
      </c>
      <c r="L59" s="14" t="s">
        <v>15</v>
      </c>
      <c r="N59" s="100"/>
      <c r="O59" s="100"/>
      <c r="P59" s="14" t="s">
        <v>57</v>
      </c>
      <c r="Q59" s="124"/>
      <c r="R59" s="124"/>
      <c r="S59" s="124"/>
      <c r="T59" s="56"/>
      <c r="U59" s="121"/>
      <c r="V59" s="15">
        <v>10.299999999999899</v>
      </c>
      <c r="W59" s="14" t="s">
        <v>15</v>
      </c>
      <c r="X59" s="15">
        <f t="shared" si="1"/>
        <v>7.72</v>
      </c>
      <c r="Y59" s="14" t="s">
        <v>15</v>
      </c>
    </row>
    <row r="60" spans="1:25" ht="12.75" customHeight="1" x14ac:dyDescent="0.15">
      <c r="A60" s="101"/>
      <c r="B60" s="106"/>
      <c r="C60" s="14"/>
      <c r="D60" s="102"/>
      <c r="E60" s="102"/>
      <c r="F60" s="102"/>
      <c r="G60" s="56"/>
      <c r="H60" s="121"/>
      <c r="I60" s="15">
        <v>61.3</v>
      </c>
      <c r="J60" s="14" t="s">
        <v>15</v>
      </c>
      <c r="K60" s="15">
        <f t="shared" si="0"/>
        <v>45.98</v>
      </c>
      <c r="L60" s="14" t="s">
        <v>15</v>
      </c>
      <c r="N60" s="100"/>
      <c r="O60" s="100"/>
      <c r="P60" s="14"/>
      <c r="Q60" s="124"/>
      <c r="R60" s="124"/>
      <c r="S60" s="124"/>
      <c r="T60" s="56"/>
      <c r="U60" s="121"/>
      <c r="V60" s="15">
        <v>52.4</v>
      </c>
      <c r="W60" s="14" t="s">
        <v>15</v>
      </c>
      <c r="X60" s="15">
        <f t="shared" si="1"/>
        <v>39.299999999999997</v>
      </c>
      <c r="Y60" s="14" t="s">
        <v>15</v>
      </c>
    </row>
    <row r="61" spans="1:25" ht="12.75" customHeight="1" x14ac:dyDescent="0.15">
      <c r="A61" s="101"/>
      <c r="B61" s="106"/>
      <c r="C61" s="18"/>
      <c r="D61" s="102"/>
      <c r="E61" s="102"/>
      <c r="F61" s="102"/>
      <c r="G61" s="56"/>
      <c r="H61" s="121"/>
      <c r="I61" s="19">
        <v>0.8</v>
      </c>
      <c r="J61" s="18" t="s">
        <v>15</v>
      </c>
      <c r="K61" s="19">
        <f t="shared" si="0"/>
        <v>0.6</v>
      </c>
      <c r="L61" s="18" t="s">
        <v>15</v>
      </c>
      <c r="N61" s="100"/>
      <c r="O61" s="100"/>
      <c r="P61" s="18"/>
      <c r="Q61" s="124"/>
      <c r="R61" s="124"/>
      <c r="S61" s="124"/>
      <c r="T61" s="56"/>
      <c r="U61" s="121"/>
      <c r="V61" s="19">
        <v>1.1000000000000001</v>
      </c>
      <c r="W61" s="18" t="s">
        <v>15</v>
      </c>
      <c r="X61" s="19">
        <f t="shared" si="1"/>
        <v>0.83</v>
      </c>
      <c r="Y61" s="18" t="s">
        <v>15</v>
      </c>
    </row>
    <row r="62" spans="1:25" ht="12.75" customHeight="1" x14ac:dyDescent="0.15">
      <c r="A62" s="100">
        <v>12</v>
      </c>
      <c r="B62" s="106" t="s">
        <v>39</v>
      </c>
      <c r="C62" s="83" t="s">
        <v>336</v>
      </c>
      <c r="D62" s="102" t="s">
        <v>338</v>
      </c>
      <c r="E62" s="102" t="s">
        <v>339</v>
      </c>
      <c r="F62" s="102" t="s">
        <v>340</v>
      </c>
      <c r="G62" s="56"/>
      <c r="H62" s="121" t="s">
        <v>179</v>
      </c>
      <c r="I62" s="11">
        <v>370</v>
      </c>
      <c r="J62" s="12" t="s">
        <v>14</v>
      </c>
      <c r="K62" s="11">
        <f>IF(I62="","",I62*0.75)</f>
        <v>277.5</v>
      </c>
      <c r="L62" s="12" t="s">
        <v>14</v>
      </c>
      <c r="M62" s="45"/>
      <c r="N62" s="100">
        <v>27</v>
      </c>
      <c r="O62" s="100" t="s">
        <v>40</v>
      </c>
      <c r="P62" s="84" t="s">
        <v>341</v>
      </c>
      <c r="Q62" s="124" t="s">
        <v>343</v>
      </c>
      <c r="R62" s="124" t="s">
        <v>344</v>
      </c>
      <c r="S62" s="124" t="s">
        <v>362</v>
      </c>
      <c r="T62" s="56"/>
      <c r="U62" s="121" t="s">
        <v>93</v>
      </c>
      <c r="V62" s="11">
        <v>372</v>
      </c>
      <c r="W62" s="12" t="s">
        <v>14</v>
      </c>
      <c r="X62" s="11">
        <f>IF(V62="","",V62*0.75)</f>
        <v>279</v>
      </c>
      <c r="Y62" s="12" t="s">
        <v>14</v>
      </c>
    </row>
    <row r="63" spans="1:25" ht="12.75" customHeight="1" x14ac:dyDescent="0.15">
      <c r="A63" s="101"/>
      <c r="B63" s="106"/>
      <c r="C63" s="14" t="s">
        <v>337</v>
      </c>
      <c r="D63" s="102"/>
      <c r="E63" s="102"/>
      <c r="F63" s="102"/>
      <c r="G63" s="56"/>
      <c r="H63" s="121"/>
      <c r="I63" s="15">
        <v>15.2</v>
      </c>
      <c r="J63" s="14" t="s">
        <v>15</v>
      </c>
      <c r="K63" s="15">
        <f>IF(I63="","",ROUND(I63*0.75,2))</f>
        <v>11.4</v>
      </c>
      <c r="L63" s="14" t="s">
        <v>15</v>
      </c>
      <c r="N63" s="100"/>
      <c r="O63" s="100"/>
      <c r="P63" s="14" t="s">
        <v>342</v>
      </c>
      <c r="Q63" s="124"/>
      <c r="R63" s="124"/>
      <c r="S63" s="124"/>
      <c r="T63" s="56"/>
      <c r="U63" s="121"/>
      <c r="V63" s="15">
        <v>15.2</v>
      </c>
      <c r="W63" s="14" t="s">
        <v>15</v>
      </c>
      <c r="X63" s="15">
        <f>IF(V63="","",ROUND(V63*0.75,2))</f>
        <v>11.4</v>
      </c>
      <c r="Y63" s="14" t="s">
        <v>15</v>
      </c>
    </row>
    <row r="64" spans="1:25" ht="12.75" customHeight="1" x14ac:dyDescent="0.15">
      <c r="A64" s="101"/>
      <c r="B64" s="106"/>
      <c r="C64" s="14" t="s">
        <v>57</v>
      </c>
      <c r="D64" s="102"/>
      <c r="E64" s="102"/>
      <c r="F64" s="102"/>
      <c r="G64" s="56"/>
      <c r="H64" s="121"/>
      <c r="I64" s="15">
        <v>10.3</v>
      </c>
      <c r="J64" s="14" t="s">
        <v>15</v>
      </c>
      <c r="K64" s="15">
        <f t="shared" si="0"/>
        <v>7.73</v>
      </c>
      <c r="L64" s="14" t="s">
        <v>15</v>
      </c>
      <c r="N64" s="100"/>
      <c r="O64" s="100"/>
      <c r="P64" s="14" t="s">
        <v>43</v>
      </c>
      <c r="Q64" s="124"/>
      <c r="R64" s="124"/>
      <c r="S64" s="124"/>
      <c r="T64" s="56"/>
      <c r="U64" s="121"/>
      <c r="V64" s="15">
        <v>10.1</v>
      </c>
      <c r="W64" s="14" t="s">
        <v>15</v>
      </c>
      <c r="X64" s="15">
        <f t="shared" si="1"/>
        <v>7.58</v>
      </c>
      <c r="Y64" s="14" t="s">
        <v>15</v>
      </c>
    </row>
    <row r="65" spans="1:25" ht="12.75" customHeight="1" x14ac:dyDescent="0.15">
      <c r="A65" s="101"/>
      <c r="B65" s="106"/>
      <c r="C65" s="14"/>
      <c r="D65" s="102"/>
      <c r="E65" s="102"/>
      <c r="F65" s="102"/>
      <c r="G65" s="56"/>
      <c r="H65" s="121"/>
      <c r="I65" s="15">
        <v>52.4</v>
      </c>
      <c r="J65" s="14" t="s">
        <v>15</v>
      </c>
      <c r="K65" s="15">
        <f t="shared" si="0"/>
        <v>39.299999999999997</v>
      </c>
      <c r="L65" s="14" t="s">
        <v>15</v>
      </c>
      <c r="N65" s="100"/>
      <c r="O65" s="100"/>
      <c r="P65" s="14" t="s">
        <v>143</v>
      </c>
      <c r="Q65" s="124"/>
      <c r="R65" s="124"/>
      <c r="S65" s="124"/>
      <c r="T65" s="56"/>
      <c r="U65" s="121"/>
      <c r="V65" s="15">
        <v>52.7</v>
      </c>
      <c r="W65" s="14" t="s">
        <v>15</v>
      </c>
      <c r="X65" s="15">
        <f t="shared" si="1"/>
        <v>39.53</v>
      </c>
      <c r="Y65" s="14" t="s">
        <v>15</v>
      </c>
    </row>
    <row r="66" spans="1:25" ht="12.75" customHeight="1" x14ac:dyDescent="0.15">
      <c r="A66" s="101"/>
      <c r="B66" s="106"/>
      <c r="C66" s="18"/>
      <c r="D66" s="102"/>
      <c r="E66" s="102"/>
      <c r="F66" s="102"/>
      <c r="G66" s="56"/>
      <c r="H66" s="121"/>
      <c r="I66" s="19">
        <v>1.1000000000000001</v>
      </c>
      <c r="J66" s="18" t="s">
        <v>15</v>
      </c>
      <c r="K66" s="19">
        <f t="shared" si="0"/>
        <v>0.83</v>
      </c>
      <c r="L66" s="18" t="s">
        <v>15</v>
      </c>
      <c r="N66" s="100"/>
      <c r="O66" s="100"/>
      <c r="P66" s="18"/>
      <c r="Q66" s="124"/>
      <c r="R66" s="124"/>
      <c r="S66" s="124"/>
      <c r="T66" s="56"/>
      <c r="U66" s="121"/>
      <c r="V66" s="19">
        <v>1</v>
      </c>
      <c r="W66" s="18" t="s">
        <v>15</v>
      </c>
      <c r="X66" s="19">
        <f t="shared" si="1"/>
        <v>0.75</v>
      </c>
      <c r="Y66" s="18" t="s">
        <v>15</v>
      </c>
    </row>
    <row r="67" spans="1:25" ht="12.75" customHeight="1" x14ac:dyDescent="0.15">
      <c r="A67" s="100">
        <v>13</v>
      </c>
      <c r="B67" s="106" t="s">
        <v>40</v>
      </c>
      <c r="C67" s="84" t="s">
        <v>341</v>
      </c>
      <c r="D67" s="102" t="s">
        <v>343</v>
      </c>
      <c r="E67" s="102" t="s">
        <v>344</v>
      </c>
      <c r="F67" s="102" t="s">
        <v>345</v>
      </c>
      <c r="G67" s="56"/>
      <c r="H67" s="121" t="s">
        <v>93</v>
      </c>
      <c r="I67" s="11">
        <v>377</v>
      </c>
      <c r="J67" s="12" t="s">
        <v>14</v>
      </c>
      <c r="K67" s="11">
        <f>IF(I67="","",I67*0.75)</f>
        <v>282.75</v>
      </c>
      <c r="L67" s="12" t="s">
        <v>14</v>
      </c>
      <c r="M67" s="45"/>
      <c r="N67" s="100">
        <v>28</v>
      </c>
      <c r="O67" s="100" t="s">
        <v>41</v>
      </c>
      <c r="P67" s="81" t="s">
        <v>346</v>
      </c>
      <c r="Q67" s="124" t="s">
        <v>348</v>
      </c>
      <c r="R67" s="124" t="s">
        <v>349</v>
      </c>
      <c r="S67" s="124" t="s">
        <v>350</v>
      </c>
      <c r="T67" s="56"/>
      <c r="U67" s="121" t="s">
        <v>351</v>
      </c>
      <c r="V67" s="11">
        <v>385</v>
      </c>
      <c r="W67" s="12" t="s">
        <v>14</v>
      </c>
      <c r="X67" s="11">
        <f>IF(V67="","",V67*0.75)</f>
        <v>288.75</v>
      </c>
      <c r="Y67" s="12" t="s">
        <v>14</v>
      </c>
    </row>
    <row r="68" spans="1:25" ht="12.75" customHeight="1" x14ac:dyDescent="0.15">
      <c r="A68" s="101"/>
      <c r="B68" s="106"/>
      <c r="C68" s="14" t="s">
        <v>342</v>
      </c>
      <c r="D68" s="102"/>
      <c r="E68" s="102"/>
      <c r="F68" s="102"/>
      <c r="G68" s="56"/>
      <c r="H68" s="121"/>
      <c r="I68" s="15">
        <v>15.1</v>
      </c>
      <c r="J68" s="14" t="s">
        <v>15</v>
      </c>
      <c r="K68" s="15">
        <f>IF(I68="","",ROUND(I68*0.75,2))</f>
        <v>11.33</v>
      </c>
      <c r="L68" s="14" t="s">
        <v>15</v>
      </c>
      <c r="N68" s="100"/>
      <c r="O68" s="100"/>
      <c r="P68" s="14" t="s">
        <v>347</v>
      </c>
      <c r="Q68" s="125"/>
      <c r="R68" s="125"/>
      <c r="S68" s="125"/>
      <c r="T68" s="57"/>
      <c r="U68" s="121"/>
      <c r="V68" s="15">
        <v>13.8</v>
      </c>
      <c r="W68" s="14" t="s">
        <v>15</v>
      </c>
      <c r="X68" s="15">
        <f>IF(V68="","",ROUND(V68*0.75,2))</f>
        <v>10.35</v>
      </c>
      <c r="Y68" s="14" t="s">
        <v>15</v>
      </c>
    </row>
    <row r="69" spans="1:25" ht="12.75" customHeight="1" x14ac:dyDescent="0.15">
      <c r="A69" s="101"/>
      <c r="B69" s="106"/>
      <c r="C69" s="14" t="s">
        <v>43</v>
      </c>
      <c r="D69" s="102"/>
      <c r="E69" s="102"/>
      <c r="F69" s="102"/>
      <c r="G69" s="56"/>
      <c r="H69" s="121"/>
      <c r="I69" s="15">
        <v>10.1</v>
      </c>
      <c r="J69" s="14" t="s">
        <v>15</v>
      </c>
      <c r="K69" s="15">
        <f t="shared" si="0"/>
        <v>7.58</v>
      </c>
      <c r="L69" s="14" t="s">
        <v>15</v>
      </c>
      <c r="N69" s="100"/>
      <c r="O69" s="100"/>
      <c r="P69" s="14" t="s">
        <v>50</v>
      </c>
      <c r="Q69" s="125"/>
      <c r="R69" s="125"/>
      <c r="S69" s="125"/>
      <c r="T69" s="57"/>
      <c r="U69" s="121"/>
      <c r="V69" s="15">
        <v>13.1</v>
      </c>
      <c r="W69" s="14" t="s">
        <v>15</v>
      </c>
      <c r="X69" s="15">
        <f t="shared" si="1"/>
        <v>9.83</v>
      </c>
      <c r="Y69" s="14" t="s">
        <v>15</v>
      </c>
    </row>
    <row r="70" spans="1:25" ht="12.75" customHeight="1" x14ac:dyDescent="0.15">
      <c r="A70" s="101"/>
      <c r="B70" s="106"/>
      <c r="C70" s="14" t="s">
        <v>236</v>
      </c>
      <c r="D70" s="102"/>
      <c r="E70" s="102"/>
      <c r="F70" s="102"/>
      <c r="G70" s="56"/>
      <c r="H70" s="121"/>
      <c r="I70" s="15">
        <v>53.7</v>
      </c>
      <c r="J70" s="14" t="s">
        <v>15</v>
      </c>
      <c r="K70" s="15">
        <f t="shared" si="0"/>
        <v>40.28</v>
      </c>
      <c r="L70" s="14" t="s">
        <v>15</v>
      </c>
      <c r="N70" s="100"/>
      <c r="O70" s="100"/>
      <c r="P70" s="14"/>
      <c r="Q70" s="125"/>
      <c r="R70" s="125"/>
      <c r="S70" s="125"/>
      <c r="T70" s="57"/>
      <c r="U70" s="121"/>
      <c r="V70" s="15">
        <v>51.2</v>
      </c>
      <c r="W70" s="14" t="s">
        <v>15</v>
      </c>
      <c r="X70" s="15">
        <f t="shared" si="1"/>
        <v>38.4</v>
      </c>
      <c r="Y70" s="14" t="s">
        <v>15</v>
      </c>
    </row>
    <row r="71" spans="1:25" ht="12.75" customHeight="1" x14ac:dyDescent="0.15">
      <c r="A71" s="101"/>
      <c r="B71" s="106"/>
      <c r="C71" s="18"/>
      <c r="D71" s="102"/>
      <c r="E71" s="102"/>
      <c r="F71" s="102"/>
      <c r="G71" s="56"/>
      <c r="H71" s="121"/>
      <c r="I71" s="19">
        <v>1</v>
      </c>
      <c r="J71" s="18" t="s">
        <v>15</v>
      </c>
      <c r="K71" s="19">
        <f t="shared" si="0"/>
        <v>0.75</v>
      </c>
      <c r="L71" s="18" t="s">
        <v>15</v>
      </c>
      <c r="N71" s="100"/>
      <c r="O71" s="100"/>
      <c r="P71" s="18"/>
      <c r="Q71" s="125"/>
      <c r="R71" s="125"/>
      <c r="S71" s="125"/>
      <c r="T71" s="57"/>
      <c r="U71" s="121"/>
      <c r="V71" s="19">
        <v>1.3</v>
      </c>
      <c r="W71" s="18" t="s">
        <v>15</v>
      </c>
      <c r="X71" s="19">
        <f t="shared" si="1"/>
        <v>0.98</v>
      </c>
      <c r="Y71" s="18" t="s">
        <v>15</v>
      </c>
    </row>
    <row r="72" spans="1:25" ht="12.75" customHeight="1" x14ac:dyDescent="0.15">
      <c r="A72" s="100">
        <v>14</v>
      </c>
      <c r="B72" s="106" t="s">
        <v>41</v>
      </c>
      <c r="C72" s="81" t="s">
        <v>346</v>
      </c>
      <c r="D72" s="102" t="s">
        <v>348</v>
      </c>
      <c r="E72" s="102" t="s">
        <v>349</v>
      </c>
      <c r="F72" s="102" t="s">
        <v>350</v>
      </c>
      <c r="G72" s="56"/>
      <c r="H72" s="121" t="s">
        <v>351</v>
      </c>
      <c r="I72" s="11">
        <v>385</v>
      </c>
      <c r="J72" s="12" t="s">
        <v>14</v>
      </c>
      <c r="K72" s="11">
        <f>IF(I72="","",I72*0.75)</f>
        <v>288.75</v>
      </c>
      <c r="L72" s="12" t="s">
        <v>14</v>
      </c>
      <c r="M72" s="45"/>
      <c r="N72" s="105">
        <v>29</v>
      </c>
      <c r="O72" s="100" t="s">
        <v>35</v>
      </c>
      <c r="P72" s="85" t="s">
        <v>271</v>
      </c>
      <c r="Q72" s="124" t="s">
        <v>274</v>
      </c>
      <c r="R72" s="124" t="s">
        <v>275</v>
      </c>
      <c r="S72" s="124" t="s">
        <v>276</v>
      </c>
      <c r="T72" s="56"/>
      <c r="U72" s="121" t="s">
        <v>277</v>
      </c>
      <c r="V72" s="11">
        <v>299</v>
      </c>
      <c r="W72" s="12" t="s">
        <v>14</v>
      </c>
      <c r="X72" s="11">
        <f>IF(V72="","",V72*0.75)</f>
        <v>224.25</v>
      </c>
      <c r="Y72" s="12" t="s">
        <v>14</v>
      </c>
    </row>
    <row r="73" spans="1:25" ht="12.75" customHeight="1" x14ac:dyDescent="0.15">
      <c r="A73" s="101"/>
      <c r="B73" s="106"/>
      <c r="C73" s="14" t="s">
        <v>347</v>
      </c>
      <c r="D73" s="103"/>
      <c r="E73" s="103"/>
      <c r="F73" s="103"/>
      <c r="G73" s="57"/>
      <c r="H73" s="122"/>
      <c r="I73" s="15">
        <v>13.8</v>
      </c>
      <c r="J73" s="14" t="s">
        <v>15</v>
      </c>
      <c r="K73" s="15">
        <f>IF(I73="","",ROUND(I73*0.75,2))</f>
        <v>10.35</v>
      </c>
      <c r="L73" s="14" t="s">
        <v>15</v>
      </c>
      <c r="N73" s="105"/>
      <c r="O73" s="100"/>
      <c r="P73" s="14" t="s">
        <v>272</v>
      </c>
      <c r="Q73" s="124"/>
      <c r="R73" s="124"/>
      <c r="S73" s="124"/>
      <c r="T73" s="56"/>
      <c r="U73" s="122"/>
      <c r="V73" s="15">
        <v>12.9</v>
      </c>
      <c r="W73" s="14" t="s">
        <v>15</v>
      </c>
      <c r="X73" s="15">
        <f>IF(V73="","",ROUND(V73*0.75,2))</f>
        <v>9.68</v>
      </c>
      <c r="Y73" s="14" t="s">
        <v>15</v>
      </c>
    </row>
    <row r="74" spans="1:25" ht="12.75" customHeight="1" x14ac:dyDescent="0.15">
      <c r="A74" s="101"/>
      <c r="B74" s="106"/>
      <c r="C74" s="14" t="s">
        <v>50</v>
      </c>
      <c r="D74" s="103"/>
      <c r="E74" s="103"/>
      <c r="F74" s="103"/>
      <c r="G74" s="57"/>
      <c r="H74" s="122"/>
      <c r="I74" s="15">
        <v>13.1</v>
      </c>
      <c r="J74" s="14" t="s">
        <v>15</v>
      </c>
      <c r="K74" s="15">
        <f t="shared" si="0"/>
        <v>9.83</v>
      </c>
      <c r="L74" s="14" t="s">
        <v>15</v>
      </c>
      <c r="N74" s="105"/>
      <c r="O74" s="100"/>
      <c r="P74" s="14" t="s">
        <v>273</v>
      </c>
      <c r="Q74" s="124"/>
      <c r="R74" s="124"/>
      <c r="S74" s="124"/>
      <c r="T74" s="56"/>
      <c r="U74" s="122"/>
      <c r="V74" s="15">
        <v>10</v>
      </c>
      <c r="W74" s="14" t="s">
        <v>15</v>
      </c>
      <c r="X74" s="15">
        <f t="shared" si="1"/>
        <v>7.5</v>
      </c>
      <c r="Y74" s="14" t="s">
        <v>15</v>
      </c>
    </row>
    <row r="75" spans="1:25" ht="12.75" customHeight="1" x14ac:dyDescent="0.15">
      <c r="A75" s="101"/>
      <c r="B75" s="106"/>
      <c r="C75" s="14"/>
      <c r="D75" s="103"/>
      <c r="E75" s="103"/>
      <c r="F75" s="103"/>
      <c r="G75" s="57"/>
      <c r="H75" s="122"/>
      <c r="I75" s="15">
        <v>51.2</v>
      </c>
      <c r="J75" s="14" t="s">
        <v>15</v>
      </c>
      <c r="K75" s="15">
        <f t="shared" si="0"/>
        <v>38.4</v>
      </c>
      <c r="L75" s="14" t="s">
        <v>15</v>
      </c>
      <c r="N75" s="105"/>
      <c r="O75" s="100"/>
      <c r="P75" s="14" t="s">
        <v>64</v>
      </c>
      <c r="Q75" s="124"/>
      <c r="R75" s="124"/>
      <c r="S75" s="124"/>
      <c r="T75" s="56"/>
      <c r="U75" s="122"/>
      <c r="V75" s="15">
        <v>40.700000000000003</v>
      </c>
      <c r="W75" s="14" t="s">
        <v>15</v>
      </c>
      <c r="X75" s="15">
        <f t="shared" si="1"/>
        <v>30.53</v>
      </c>
      <c r="Y75" s="14" t="s">
        <v>15</v>
      </c>
    </row>
    <row r="76" spans="1:25" ht="12.75" customHeight="1" x14ac:dyDescent="0.15">
      <c r="A76" s="101"/>
      <c r="B76" s="106"/>
      <c r="C76" s="18"/>
      <c r="D76" s="103"/>
      <c r="E76" s="103"/>
      <c r="F76" s="103"/>
      <c r="G76" s="57"/>
      <c r="H76" s="122"/>
      <c r="I76" s="19">
        <v>1.3</v>
      </c>
      <c r="J76" s="18" t="s">
        <v>15</v>
      </c>
      <c r="K76" s="19">
        <f t="shared" si="0"/>
        <v>0.98</v>
      </c>
      <c r="L76" s="18" t="s">
        <v>15</v>
      </c>
      <c r="N76" s="105"/>
      <c r="O76" s="100"/>
      <c r="P76" s="18"/>
      <c r="Q76" s="124"/>
      <c r="R76" s="124"/>
      <c r="S76" s="124"/>
      <c r="T76" s="56"/>
      <c r="U76" s="122"/>
      <c r="V76" s="19">
        <v>1.1000000000000001</v>
      </c>
      <c r="W76" s="18" t="s">
        <v>15</v>
      </c>
      <c r="X76" s="19">
        <f t="shared" si="1"/>
        <v>0.83</v>
      </c>
      <c r="Y76" s="18" t="s">
        <v>15</v>
      </c>
    </row>
    <row r="77" spans="1:25" ht="12.75" customHeight="1" x14ac:dyDescent="0.15">
      <c r="A77" s="100">
        <v>15</v>
      </c>
      <c r="B77" s="100" t="s">
        <v>35</v>
      </c>
      <c r="C77" s="85" t="s">
        <v>271</v>
      </c>
      <c r="D77" s="102" t="s">
        <v>274</v>
      </c>
      <c r="E77" s="102" t="s">
        <v>353</v>
      </c>
      <c r="F77" s="102" t="s">
        <v>354</v>
      </c>
      <c r="G77" s="56"/>
      <c r="H77" s="121" t="s">
        <v>277</v>
      </c>
      <c r="I77" s="11">
        <v>307</v>
      </c>
      <c r="J77" s="12" t="s">
        <v>14</v>
      </c>
      <c r="K77" s="11">
        <f>IF(I77="","",I77*0.75)</f>
        <v>230.25</v>
      </c>
      <c r="L77" s="12" t="s">
        <v>14</v>
      </c>
      <c r="M77" s="45"/>
      <c r="N77" s="105">
        <v>30</v>
      </c>
      <c r="O77" s="100" t="s">
        <v>36</v>
      </c>
      <c r="P77" s="79" t="s">
        <v>278</v>
      </c>
      <c r="Q77" s="124" t="s">
        <v>280</v>
      </c>
      <c r="R77" s="124" t="s">
        <v>355</v>
      </c>
      <c r="S77" s="124" t="s">
        <v>363</v>
      </c>
      <c r="T77" s="56"/>
      <c r="U77" s="121" t="s">
        <v>357</v>
      </c>
      <c r="V77" s="11">
        <v>379</v>
      </c>
      <c r="W77" s="12" t="s">
        <v>14</v>
      </c>
      <c r="X77" s="11">
        <f>IF(V77="","",V77*0.75)</f>
        <v>284.25</v>
      </c>
      <c r="Y77" s="12" t="s">
        <v>14</v>
      </c>
    </row>
    <row r="78" spans="1:25" ht="12.75" customHeight="1" x14ac:dyDescent="0.15">
      <c r="A78" s="100"/>
      <c r="B78" s="100"/>
      <c r="C78" s="14" t="s">
        <v>272</v>
      </c>
      <c r="D78" s="102"/>
      <c r="E78" s="102"/>
      <c r="F78" s="102"/>
      <c r="G78" s="56"/>
      <c r="H78" s="121"/>
      <c r="I78" s="15">
        <v>12.6</v>
      </c>
      <c r="J78" s="14" t="s">
        <v>15</v>
      </c>
      <c r="K78" s="15">
        <f>IF(I78="","",ROUND(I78*0.75,2))</f>
        <v>9.4499999999999993</v>
      </c>
      <c r="L78" s="14" t="s">
        <v>15</v>
      </c>
      <c r="N78" s="105"/>
      <c r="O78" s="100"/>
      <c r="P78" s="14" t="s">
        <v>279</v>
      </c>
      <c r="Q78" s="125"/>
      <c r="R78" s="125"/>
      <c r="S78" s="124"/>
      <c r="T78" s="56"/>
      <c r="U78" s="122"/>
      <c r="V78" s="15">
        <v>13.6</v>
      </c>
      <c r="W78" s="14" t="s">
        <v>15</v>
      </c>
      <c r="X78" s="15">
        <f t="shared" ref="X78:X86" si="2">IF(V78="","",ROUND(V78*0.75,2))</f>
        <v>10.199999999999999</v>
      </c>
      <c r="Y78" s="14" t="s">
        <v>15</v>
      </c>
    </row>
    <row r="79" spans="1:25" ht="12.75" customHeight="1" x14ac:dyDescent="0.15">
      <c r="A79" s="100"/>
      <c r="B79" s="100"/>
      <c r="C79" s="14" t="s">
        <v>352</v>
      </c>
      <c r="D79" s="102"/>
      <c r="E79" s="102"/>
      <c r="F79" s="102"/>
      <c r="G79" s="56"/>
      <c r="H79" s="121"/>
      <c r="I79" s="15">
        <v>9.5</v>
      </c>
      <c r="J79" s="14" t="s">
        <v>15</v>
      </c>
      <c r="K79" s="15">
        <f>IF(I79="","",ROUND(I79*0.75,2))</f>
        <v>7.13</v>
      </c>
      <c r="L79" s="14" t="s">
        <v>15</v>
      </c>
      <c r="N79" s="105"/>
      <c r="O79" s="100"/>
      <c r="P79" s="14" t="s">
        <v>57</v>
      </c>
      <c r="Q79" s="125"/>
      <c r="R79" s="125"/>
      <c r="S79" s="124"/>
      <c r="T79" s="56"/>
      <c r="U79" s="122"/>
      <c r="V79" s="15">
        <v>11.3</v>
      </c>
      <c r="W79" s="14" t="s">
        <v>15</v>
      </c>
      <c r="X79" s="15">
        <f t="shared" si="2"/>
        <v>8.48</v>
      </c>
      <c r="Y79" s="14" t="s">
        <v>15</v>
      </c>
    </row>
    <row r="80" spans="1:25" ht="12.75" customHeight="1" x14ac:dyDescent="0.15">
      <c r="A80" s="126"/>
      <c r="B80" s="126"/>
      <c r="C80" s="14" t="s">
        <v>107</v>
      </c>
      <c r="D80" s="127"/>
      <c r="E80" s="127"/>
      <c r="F80" s="127"/>
      <c r="G80" s="58"/>
      <c r="H80" s="128"/>
      <c r="I80" s="15">
        <v>44.3</v>
      </c>
      <c r="J80" s="14" t="s">
        <v>15</v>
      </c>
      <c r="K80" s="15">
        <f>IF(I80="","",ROUND(I80*0.75,2))</f>
        <v>33.229999999999997</v>
      </c>
      <c r="L80" s="14" t="s">
        <v>15</v>
      </c>
      <c r="N80" s="105"/>
      <c r="O80" s="100"/>
      <c r="P80" s="14" t="s">
        <v>58</v>
      </c>
      <c r="Q80" s="125"/>
      <c r="R80" s="125"/>
      <c r="S80" s="124"/>
      <c r="T80" s="56"/>
      <c r="U80" s="122"/>
      <c r="V80" s="15">
        <v>54.2</v>
      </c>
      <c r="W80" s="14" t="s">
        <v>15</v>
      </c>
      <c r="X80" s="15">
        <f t="shared" si="2"/>
        <v>40.65</v>
      </c>
      <c r="Y80" s="14" t="s">
        <v>15</v>
      </c>
    </row>
    <row r="81" spans="1:26" ht="12.75" customHeight="1" x14ac:dyDescent="0.15">
      <c r="A81" s="126"/>
      <c r="B81" s="126"/>
      <c r="C81" s="14"/>
      <c r="D81" s="127"/>
      <c r="E81" s="127"/>
      <c r="F81" s="127"/>
      <c r="G81" s="58"/>
      <c r="H81" s="128"/>
      <c r="I81" s="19">
        <v>1.1000000000000001</v>
      </c>
      <c r="J81" s="18" t="s">
        <v>15</v>
      </c>
      <c r="K81" s="19">
        <f>IF(I81="","",ROUND(I81*0.75,2))</f>
        <v>0.83</v>
      </c>
      <c r="L81" s="18" t="s">
        <v>15</v>
      </c>
      <c r="N81" s="105"/>
      <c r="O81" s="100"/>
      <c r="P81" s="18"/>
      <c r="Q81" s="125"/>
      <c r="R81" s="125"/>
      <c r="S81" s="124"/>
      <c r="T81" s="56"/>
      <c r="U81" s="122"/>
      <c r="V81" s="19">
        <v>1.1000000000000001</v>
      </c>
      <c r="W81" s="18" t="s">
        <v>15</v>
      </c>
      <c r="X81" s="19">
        <f t="shared" si="2"/>
        <v>0.83</v>
      </c>
      <c r="Y81" s="18" t="s">
        <v>15</v>
      </c>
    </row>
    <row r="82" spans="1:26" ht="12.75" customHeight="1" x14ac:dyDescent="0.15">
      <c r="A82" s="100" t="s">
        <v>17</v>
      </c>
      <c r="B82" s="100"/>
      <c r="C82" s="23" t="s">
        <v>18</v>
      </c>
      <c r="D82" s="117" t="s">
        <v>19</v>
      </c>
      <c r="E82" s="118"/>
      <c r="F82" s="118"/>
      <c r="G82" s="118"/>
      <c r="H82" s="118"/>
      <c r="I82" s="119"/>
      <c r="J82" s="59"/>
      <c r="K82" s="4"/>
      <c r="L82" s="4"/>
      <c r="N82" s="105">
        <v>31</v>
      </c>
      <c r="O82" s="100" t="s">
        <v>37</v>
      </c>
      <c r="P82" s="81" t="s">
        <v>284</v>
      </c>
      <c r="Q82" s="124" t="s">
        <v>287</v>
      </c>
      <c r="R82" s="124" t="s">
        <v>288</v>
      </c>
      <c r="S82" s="124" t="s">
        <v>289</v>
      </c>
      <c r="T82" s="56"/>
      <c r="U82" s="121" t="s">
        <v>47</v>
      </c>
      <c r="V82" s="11">
        <v>364</v>
      </c>
      <c r="W82" s="12" t="s">
        <v>14</v>
      </c>
      <c r="X82" s="11">
        <f>IF(V82="","",V82*0.75)</f>
        <v>273</v>
      </c>
      <c r="Y82" s="12" t="s">
        <v>14</v>
      </c>
    </row>
    <row r="83" spans="1:26" ht="12.75" customHeight="1" x14ac:dyDescent="0.15">
      <c r="A83" s="100"/>
      <c r="B83" s="100"/>
      <c r="C83" s="23" t="s">
        <v>20</v>
      </c>
      <c r="D83" s="26" t="s">
        <v>21</v>
      </c>
      <c r="E83" s="26" t="s">
        <v>22</v>
      </c>
      <c r="F83" s="26" t="s">
        <v>23</v>
      </c>
      <c r="G83" s="26"/>
      <c r="H83" s="26" t="s">
        <v>24</v>
      </c>
      <c r="I83" s="60" t="s">
        <v>25</v>
      </c>
      <c r="J83" s="24"/>
      <c r="K83" s="27"/>
      <c r="L83" s="4"/>
      <c r="N83" s="105"/>
      <c r="O83" s="100"/>
      <c r="P83" s="14" t="s">
        <v>285</v>
      </c>
      <c r="Q83" s="125"/>
      <c r="R83" s="125"/>
      <c r="S83" s="124"/>
      <c r="T83" s="56"/>
      <c r="U83" s="122"/>
      <c r="V83" s="15">
        <v>16</v>
      </c>
      <c r="W83" s="14" t="s">
        <v>15</v>
      </c>
      <c r="X83" s="15">
        <f>IF(V83="","",ROUND(V83*0.75,2))</f>
        <v>12</v>
      </c>
      <c r="Y83" s="14" t="s">
        <v>15</v>
      </c>
    </row>
    <row r="84" spans="1:26" ht="12.75" customHeight="1" x14ac:dyDescent="0.15">
      <c r="A84" s="28" t="s">
        <v>26</v>
      </c>
      <c r="B84" s="29" t="s">
        <v>27</v>
      </c>
      <c r="C84" s="30" t="s">
        <v>28</v>
      </c>
      <c r="D84" s="31">
        <f>11898/31</f>
        <v>383.80645161290323</v>
      </c>
      <c r="E84" s="32">
        <f>445/31</f>
        <v>14.35483870967742</v>
      </c>
      <c r="F84" s="32">
        <f>348.4/31</f>
        <v>11.238709677419354</v>
      </c>
      <c r="G84" s="32"/>
      <c r="H84" s="32">
        <f>1693.3/31</f>
        <v>54.622580645161285</v>
      </c>
      <c r="I84" s="32">
        <f>35.3/31</f>
        <v>1.1387096774193548</v>
      </c>
      <c r="J84" s="33"/>
      <c r="K84" s="34"/>
      <c r="L84" s="4"/>
      <c r="N84" s="105"/>
      <c r="O84" s="100"/>
      <c r="P84" s="14" t="s">
        <v>286</v>
      </c>
      <c r="Q84" s="125"/>
      <c r="R84" s="125"/>
      <c r="S84" s="124"/>
      <c r="T84" s="56"/>
      <c r="U84" s="122"/>
      <c r="V84" s="15">
        <v>8.9</v>
      </c>
      <c r="W84" s="14" t="s">
        <v>29</v>
      </c>
      <c r="X84" s="15">
        <f t="shared" si="2"/>
        <v>6.68</v>
      </c>
      <c r="Y84" s="14" t="s">
        <v>29</v>
      </c>
    </row>
    <row r="85" spans="1:26" ht="12.75" customHeight="1" x14ac:dyDescent="0.15">
      <c r="A85" s="28" t="s">
        <v>30</v>
      </c>
      <c r="B85" s="29" t="s">
        <v>27</v>
      </c>
      <c r="C85" s="30" t="s">
        <v>31</v>
      </c>
      <c r="D85" s="31">
        <f t="shared" ref="D85:I85" si="3">+D84*0.75</f>
        <v>287.85483870967744</v>
      </c>
      <c r="E85" s="32">
        <f t="shared" si="3"/>
        <v>10.766129032258064</v>
      </c>
      <c r="F85" s="32">
        <f t="shared" si="3"/>
        <v>8.4290322580645167</v>
      </c>
      <c r="G85" s="32">
        <f t="shared" si="3"/>
        <v>0</v>
      </c>
      <c r="H85" s="32">
        <f t="shared" si="3"/>
        <v>40.966935483870962</v>
      </c>
      <c r="I85" s="32">
        <f t="shared" si="3"/>
        <v>0.8540322580645161</v>
      </c>
      <c r="J85" s="33"/>
      <c r="K85" s="34"/>
      <c r="L85" s="4"/>
      <c r="N85" s="105"/>
      <c r="O85" s="100"/>
      <c r="P85" s="14"/>
      <c r="Q85" s="125"/>
      <c r="R85" s="125"/>
      <c r="S85" s="124"/>
      <c r="T85" s="56"/>
      <c r="U85" s="122"/>
      <c r="V85" s="15">
        <v>54</v>
      </c>
      <c r="W85" s="14" t="s">
        <v>29</v>
      </c>
      <c r="X85" s="15">
        <f t="shared" si="2"/>
        <v>40.5</v>
      </c>
      <c r="Y85" s="14" t="s">
        <v>29</v>
      </c>
    </row>
    <row r="86" spans="1:26" ht="12.75" customHeight="1" x14ac:dyDescent="0.15">
      <c r="A86" s="61"/>
      <c r="B86" s="62"/>
      <c r="C86" s="63"/>
      <c r="D86" s="64"/>
      <c r="E86" s="65"/>
      <c r="F86" s="65"/>
      <c r="G86" s="65"/>
      <c r="H86" s="65"/>
      <c r="I86" s="65"/>
      <c r="J86" s="33"/>
      <c r="K86" s="34"/>
      <c r="L86" s="4"/>
      <c r="N86" s="105"/>
      <c r="O86" s="100"/>
      <c r="P86" s="18"/>
      <c r="Q86" s="125"/>
      <c r="R86" s="125"/>
      <c r="S86" s="124"/>
      <c r="T86" s="56"/>
      <c r="U86" s="122"/>
      <c r="V86" s="19">
        <v>1.2</v>
      </c>
      <c r="W86" s="18" t="s">
        <v>29</v>
      </c>
      <c r="X86" s="19">
        <f t="shared" si="2"/>
        <v>0.9</v>
      </c>
      <c r="Y86" s="18" t="s">
        <v>29</v>
      </c>
    </row>
    <row r="87" spans="1:26" ht="12.75" customHeight="1" x14ac:dyDescent="0.15">
      <c r="N87" s="129" t="s">
        <v>32</v>
      </c>
      <c r="O87" s="129"/>
      <c r="P87" s="129"/>
      <c r="Q87" s="129"/>
      <c r="R87" s="129"/>
      <c r="S87" s="129"/>
      <c r="T87" s="129"/>
      <c r="U87" s="129"/>
      <c r="V87" s="129"/>
      <c r="W87" s="129"/>
      <c r="X87" s="33"/>
      <c r="Y87" s="24"/>
      <c r="Z87" s="4"/>
    </row>
    <row r="88" spans="1:26" ht="12.75" customHeight="1" x14ac:dyDescent="0.15">
      <c r="N88" s="129"/>
      <c r="O88" s="129"/>
      <c r="P88" s="129"/>
      <c r="Q88" s="129"/>
      <c r="R88" s="129"/>
      <c r="S88" s="129"/>
      <c r="T88" s="129"/>
      <c r="U88" s="129"/>
      <c r="V88" s="129"/>
      <c r="W88" s="129"/>
      <c r="X88" s="33"/>
      <c r="Y88" s="24"/>
      <c r="Z88" s="4"/>
    </row>
    <row r="89" spans="1:26" ht="12.75" customHeight="1" x14ac:dyDescent="0.15">
      <c r="N89" s="66" t="s">
        <v>33</v>
      </c>
      <c r="O89" s="27"/>
      <c r="P89" s="24"/>
      <c r="Q89" s="67"/>
      <c r="R89" s="67"/>
      <c r="S89" s="67"/>
      <c r="T89" s="67"/>
      <c r="U89" s="67"/>
      <c r="V89" s="33"/>
      <c r="W89" s="24"/>
      <c r="X89" s="44"/>
      <c r="Y89" s="44"/>
      <c r="Z89" s="4"/>
    </row>
    <row r="90" spans="1:26" ht="12.75" customHeight="1" x14ac:dyDescent="0.15">
      <c r="N90" s="45" t="s">
        <v>34</v>
      </c>
      <c r="O90" s="27"/>
      <c r="P90" s="24"/>
      <c r="Q90" s="67"/>
      <c r="R90" s="67"/>
      <c r="S90" s="67"/>
      <c r="T90" s="67"/>
      <c r="U90" s="67"/>
      <c r="V90" s="33"/>
      <c r="W90" s="24"/>
      <c r="X90" s="44"/>
      <c r="Y90" s="44"/>
      <c r="Z90" s="4"/>
    </row>
    <row r="91" spans="1:26" x14ac:dyDescent="0.15">
      <c r="N91" s="45" t="s">
        <v>150</v>
      </c>
      <c r="O91" s="45"/>
      <c r="P91" s="45"/>
      <c r="Q91" s="45"/>
      <c r="R91" s="45"/>
      <c r="S91" s="45"/>
      <c r="T91" s="45"/>
      <c r="U91" s="45"/>
      <c r="V91" s="45"/>
      <c r="W91" s="45"/>
      <c r="X91" s="2"/>
    </row>
    <row r="92" spans="1:26" x14ac:dyDescent="0.15">
      <c r="N92" s="45" t="s">
        <v>151</v>
      </c>
      <c r="O92" s="45"/>
      <c r="P92" s="45"/>
      <c r="Q92" s="45"/>
      <c r="R92" s="45"/>
      <c r="S92" s="45"/>
      <c r="T92" s="45"/>
      <c r="U92" s="45"/>
      <c r="V92" s="45"/>
      <c r="W92" s="45"/>
      <c r="X92" s="2"/>
    </row>
    <row r="93" spans="1:26" x14ac:dyDescent="0.15">
      <c r="N93" s="46" t="s">
        <v>364</v>
      </c>
      <c r="R93" s="3"/>
      <c r="V93" s="2"/>
    </row>
    <row r="94" spans="1:26" x14ac:dyDescent="0.15">
      <c r="N94" s="46" t="s">
        <v>153</v>
      </c>
      <c r="R94" s="3"/>
      <c r="V94" s="2"/>
    </row>
  </sheetData>
  <mergeCells count="209">
    <mergeCell ref="S82:S86"/>
    <mergeCell ref="U82:U86"/>
    <mergeCell ref="N87:W88"/>
    <mergeCell ref="A82:B83"/>
    <mergeCell ref="D82:I82"/>
    <mergeCell ref="N82:N86"/>
    <mergeCell ref="O82:O86"/>
    <mergeCell ref="Q82:Q86"/>
    <mergeCell ref="R82:R86"/>
    <mergeCell ref="N77:N81"/>
    <mergeCell ref="O77:O81"/>
    <mergeCell ref="Q77:Q81"/>
    <mergeCell ref="R77:R81"/>
    <mergeCell ref="S77:S81"/>
    <mergeCell ref="U77:U81"/>
    <mergeCell ref="A77:A81"/>
    <mergeCell ref="B77:B81"/>
    <mergeCell ref="D77:D81"/>
    <mergeCell ref="E77:E81"/>
    <mergeCell ref="F77:F81"/>
    <mergeCell ref="H77:H81"/>
    <mergeCell ref="N72:N76"/>
    <mergeCell ref="O72:O76"/>
    <mergeCell ref="Q72:Q76"/>
    <mergeCell ref="R72:R76"/>
    <mergeCell ref="S72:S76"/>
    <mergeCell ref="U72:U76"/>
    <mergeCell ref="A72:A76"/>
    <mergeCell ref="B72:B76"/>
    <mergeCell ref="D72:D76"/>
    <mergeCell ref="E72:E76"/>
    <mergeCell ref="F72:F76"/>
    <mergeCell ref="H72:H76"/>
    <mergeCell ref="N67:N71"/>
    <mergeCell ref="O67:O71"/>
    <mergeCell ref="Q67:Q71"/>
    <mergeCell ref="R67:R71"/>
    <mergeCell ref="S67:S71"/>
    <mergeCell ref="U67:U71"/>
    <mergeCell ref="A67:A71"/>
    <mergeCell ref="B67:B71"/>
    <mergeCell ref="D67:D71"/>
    <mergeCell ref="E67:E71"/>
    <mergeCell ref="F67:F71"/>
    <mergeCell ref="H67:H71"/>
    <mergeCell ref="N62:N66"/>
    <mergeCell ref="O62:O66"/>
    <mergeCell ref="Q62:Q66"/>
    <mergeCell ref="R62:R66"/>
    <mergeCell ref="S62:S66"/>
    <mergeCell ref="U62:U66"/>
    <mergeCell ref="A62:A66"/>
    <mergeCell ref="B62:B66"/>
    <mergeCell ref="D62:D66"/>
    <mergeCell ref="E62:E66"/>
    <mergeCell ref="F62:F66"/>
    <mergeCell ref="H62:H66"/>
    <mergeCell ref="N57:N61"/>
    <mergeCell ref="O57:O61"/>
    <mergeCell ref="Q57:Q61"/>
    <mergeCell ref="R57:R61"/>
    <mergeCell ref="S57:S61"/>
    <mergeCell ref="U57:U61"/>
    <mergeCell ref="A57:A61"/>
    <mergeCell ref="B57:B61"/>
    <mergeCell ref="D57:D61"/>
    <mergeCell ref="E57:E61"/>
    <mergeCell ref="F57:F61"/>
    <mergeCell ref="H57:H61"/>
    <mergeCell ref="N52:N56"/>
    <mergeCell ref="O52:O56"/>
    <mergeCell ref="Q52:Q56"/>
    <mergeCell ref="R52:R56"/>
    <mergeCell ref="S52:S56"/>
    <mergeCell ref="U52:U56"/>
    <mergeCell ref="A52:A56"/>
    <mergeCell ref="B52:B56"/>
    <mergeCell ref="D52:D56"/>
    <mergeCell ref="E52:E56"/>
    <mergeCell ref="F52:F56"/>
    <mergeCell ref="H52:H56"/>
    <mergeCell ref="N47:N51"/>
    <mergeCell ref="O47:O51"/>
    <mergeCell ref="Q47:Q51"/>
    <mergeCell ref="R47:R51"/>
    <mergeCell ref="S47:S51"/>
    <mergeCell ref="U47:U51"/>
    <mergeCell ref="A47:A51"/>
    <mergeCell ref="B47:B51"/>
    <mergeCell ref="D47:D51"/>
    <mergeCell ref="E47:E51"/>
    <mergeCell ref="F47:F51"/>
    <mergeCell ref="H47:H51"/>
    <mergeCell ref="N42:N46"/>
    <mergeCell ref="O42:O46"/>
    <mergeCell ref="Q42:Q46"/>
    <mergeCell ref="R42:R46"/>
    <mergeCell ref="S42:S46"/>
    <mergeCell ref="U42:U46"/>
    <mergeCell ref="A42:A46"/>
    <mergeCell ref="B42:B46"/>
    <mergeCell ref="D42:D46"/>
    <mergeCell ref="E42:E46"/>
    <mergeCell ref="F42:F46"/>
    <mergeCell ref="H42:H46"/>
    <mergeCell ref="N37:N41"/>
    <mergeCell ref="O37:O41"/>
    <mergeCell ref="Q37:Q41"/>
    <mergeCell ref="R37:R41"/>
    <mergeCell ref="S37:S41"/>
    <mergeCell ref="U37:U41"/>
    <mergeCell ref="A37:A41"/>
    <mergeCell ref="B37:B41"/>
    <mergeCell ref="D37:D41"/>
    <mergeCell ref="E37:E41"/>
    <mergeCell ref="F37:F41"/>
    <mergeCell ref="H37:H41"/>
    <mergeCell ref="N32:N36"/>
    <mergeCell ref="O32:O36"/>
    <mergeCell ref="Q32:Q36"/>
    <mergeCell ref="R32:R36"/>
    <mergeCell ref="S32:S36"/>
    <mergeCell ref="U32:U36"/>
    <mergeCell ref="A32:A36"/>
    <mergeCell ref="B32:B36"/>
    <mergeCell ref="D32:D36"/>
    <mergeCell ref="E32:E36"/>
    <mergeCell ref="F32:F36"/>
    <mergeCell ref="H32:H36"/>
    <mergeCell ref="N27:N31"/>
    <mergeCell ref="O27:O31"/>
    <mergeCell ref="Q27:Q31"/>
    <mergeCell ref="R27:R31"/>
    <mergeCell ref="S27:S31"/>
    <mergeCell ref="U27:U31"/>
    <mergeCell ref="A27:A31"/>
    <mergeCell ref="B27:B31"/>
    <mergeCell ref="D27:D31"/>
    <mergeCell ref="E27:E31"/>
    <mergeCell ref="F27:F31"/>
    <mergeCell ref="H27:H31"/>
    <mergeCell ref="N22:N26"/>
    <mergeCell ref="O22:O26"/>
    <mergeCell ref="Q22:Q26"/>
    <mergeCell ref="R22:R26"/>
    <mergeCell ref="S22:S26"/>
    <mergeCell ref="U22:U26"/>
    <mergeCell ref="A22:A26"/>
    <mergeCell ref="B22:B26"/>
    <mergeCell ref="D22:D26"/>
    <mergeCell ref="E22:E26"/>
    <mergeCell ref="F22:F26"/>
    <mergeCell ref="H22:H26"/>
    <mergeCell ref="N17:N21"/>
    <mergeCell ref="O17:O21"/>
    <mergeCell ref="Q17:Q21"/>
    <mergeCell ref="R17:R21"/>
    <mergeCell ref="S17:S21"/>
    <mergeCell ref="U17:U21"/>
    <mergeCell ref="A17:A21"/>
    <mergeCell ref="B17:B21"/>
    <mergeCell ref="D17:D21"/>
    <mergeCell ref="E17:E21"/>
    <mergeCell ref="F17:F21"/>
    <mergeCell ref="H17:H21"/>
    <mergeCell ref="N12:N16"/>
    <mergeCell ref="O12:O16"/>
    <mergeCell ref="Q12:Q16"/>
    <mergeCell ref="R12:R16"/>
    <mergeCell ref="S12:S16"/>
    <mergeCell ref="U12:U16"/>
    <mergeCell ref="A12:A16"/>
    <mergeCell ref="B12:B16"/>
    <mergeCell ref="D12:D16"/>
    <mergeCell ref="E12:E16"/>
    <mergeCell ref="F12:F16"/>
    <mergeCell ref="H12:H16"/>
    <mergeCell ref="N7:N11"/>
    <mergeCell ref="O7:O11"/>
    <mergeCell ref="Q7:Q11"/>
    <mergeCell ref="R7:R11"/>
    <mergeCell ref="S7:S11"/>
    <mergeCell ref="U7:U11"/>
    <mergeCell ref="A7:A11"/>
    <mergeCell ref="B7:B11"/>
    <mergeCell ref="D7:D11"/>
    <mergeCell ref="E7:E11"/>
    <mergeCell ref="F7:F11"/>
    <mergeCell ref="H7:H11"/>
    <mergeCell ref="N2:N6"/>
    <mergeCell ref="O2:O6"/>
    <mergeCell ref="P2:P6"/>
    <mergeCell ref="Q2:S2"/>
    <mergeCell ref="V2:V6"/>
    <mergeCell ref="X2:X6"/>
    <mergeCell ref="Q3:Q6"/>
    <mergeCell ref="R3:R6"/>
    <mergeCell ref="S3:T6"/>
    <mergeCell ref="U3:U6"/>
    <mergeCell ref="A2:A6"/>
    <mergeCell ref="B2:B6"/>
    <mergeCell ref="C2:C6"/>
    <mergeCell ref="D2:F2"/>
    <mergeCell ref="I2:I6"/>
    <mergeCell ref="K2:K6"/>
    <mergeCell ref="D3:D6"/>
    <mergeCell ref="E3:E6"/>
    <mergeCell ref="F3:G6"/>
    <mergeCell ref="H3:H6"/>
  </mergeCells>
  <phoneticPr fontId="3"/>
  <printOptions horizontalCentered="1" verticalCentered="1"/>
  <pageMargins left="0.39370078740157483" right="0.39370078740157483" top="0.39370078740157483" bottom="0.39370078740157483" header="0.19685039370078741" footer="0"/>
  <pageSetup paperSize="12" scale="6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abSelected="1" zoomScale="145" zoomScaleNormal="145" workbookViewId="0">
      <selection activeCell="C36" sqref="C36"/>
    </sheetView>
  </sheetViews>
  <sheetFormatPr defaultRowHeight="13.5" x14ac:dyDescent="0.15"/>
  <cols>
    <col min="1" max="1" width="4.5" style="70" bestFit="1" customWidth="1"/>
    <col min="2" max="2" width="3.375" style="69" bestFit="1" customWidth="1"/>
    <col min="3" max="8" width="17.625" style="69" customWidth="1"/>
    <col min="9" max="9" width="4.5" style="70" bestFit="1" customWidth="1"/>
    <col min="10" max="10" width="3.375" style="69" bestFit="1" customWidth="1"/>
    <col min="11" max="16" width="17.625" style="69" customWidth="1"/>
    <col min="17" max="256" width="9" style="69"/>
    <col min="257" max="257" width="4.5" style="69" bestFit="1" customWidth="1"/>
    <col min="258" max="258" width="3.375" style="69" bestFit="1" customWidth="1"/>
    <col min="259" max="264" width="17.625" style="69" customWidth="1"/>
    <col min="265" max="265" width="4.5" style="69" bestFit="1" customWidth="1"/>
    <col min="266" max="266" width="3.375" style="69" bestFit="1" customWidth="1"/>
    <col min="267" max="272" width="17.625" style="69" customWidth="1"/>
    <col min="273" max="512" width="9" style="69"/>
    <col min="513" max="513" width="4.5" style="69" bestFit="1" customWidth="1"/>
    <col min="514" max="514" width="3.375" style="69" bestFit="1" customWidth="1"/>
    <col min="515" max="520" width="17.625" style="69" customWidth="1"/>
    <col min="521" max="521" width="4.5" style="69" bestFit="1" customWidth="1"/>
    <col min="522" max="522" width="3.375" style="69" bestFit="1" customWidth="1"/>
    <col min="523" max="528" width="17.625" style="69" customWidth="1"/>
    <col min="529" max="768" width="9" style="69"/>
    <col min="769" max="769" width="4.5" style="69" bestFit="1" customWidth="1"/>
    <col min="770" max="770" width="3.375" style="69" bestFit="1" customWidth="1"/>
    <col min="771" max="776" width="17.625" style="69" customWidth="1"/>
    <col min="777" max="777" width="4.5" style="69" bestFit="1" customWidth="1"/>
    <col min="778" max="778" width="3.375" style="69" bestFit="1" customWidth="1"/>
    <col min="779" max="784" width="17.625" style="69" customWidth="1"/>
    <col min="785" max="1024" width="9" style="69"/>
    <col min="1025" max="1025" width="4.5" style="69" bestFit="1" customWidth="1"/>
    <col min="1026" max="1026" width="3.375" style="69" bestFit="1" customWidth="1"/>
    <col min="1027" max="1032" width="17.625" style="69" customWidth="1"/>
    <col min="1033" max="1033" width="4.5" style="69" bestFit="1" customWidth="1"/>
    <col min="1034" max="1034" width="3.375" style="69" bestFit="1" customWidth="1"/>
    <col min="1035" max="1040" width="17.625" style="69" customWidth="1"/>
    <col min="1041" max="1280" width="9" style="69"/>
    <col min="1281" max="1281" width="4.5" style="69" bestFit="1" customWidth="1"/>
    <col min="1282" max="1282" width="3.375" style="69" bestFit="1" customWidth="1"/>
    <col min="1283" max="1288" width="17.625" style="69" customWidth="1"/>
    <col min="1289" max="1289" width="4.5" style="69" bestFit="1" customWidth="1"/>
    <col min="1290" max="1290" width="3.375" style="69" bestFit="1" customWidth="1"/>
    <col min="1291" max="1296" width="17.625" style="69" customWidth="1"/>
    <col min="1297" max="1536" width="9" style="69"/>
    <col min="1537" max="1537" width="4.5" style="69" bestFit="1" customWidth="1"/>
    <col min="1538" max="1538" width="3.375" style="69" bestFit="1" customWidth="1"/>
    <col min="1539" max="1544" width="17.625" style="69" customWidth="1"/>
    <col min="1545" max="1545" width="4.5" style="69" bestFit="1" customWidth="1"/>
    <col min="1546" max="1546" width="3.375" style="69" bestFit="1" customWidth="1"/>
    <col min="1547" max="1552" width="17.625" style="69" customWidth="1"/>
    <col min="1553" max="1792" width="9" style="69"/>
    <col min="1793" max="1793" width="4.5" style="69" bestFit="1" customWidth="1"/>
    <col min="1794" max="1794" width="3.375" style="69" bestFit="1" customWidth="1"/>
    <col min="1795" max="1800" width="17.625" style="69" customWidth="1"/>
    <col min="1801" max="1801" width="4.5" style="69" bestFit="1" customWidth="1"/>
    <col min="1802" max="1802" width="3.375" style="69" bestFit="1" customWidth="1"/>
    <col min="1803" max="1808" width="17.625" style="69" customWidth="1"/>
    <col min="1809" max="2048" width="9" style="69"/>
    <col min="2049" max="2049" width="4.5" style="69" bestFit="1" customWidth="1"/>
    <col min="2050" max="2050" width="3.375" style="69" bestFit="1" customWidth="1"/>
    <col min="2051" max="2056" width="17.625" style="69" customWidth="1"/>
    <col min="2057" max="2057" width="4.5" style="69" bestFit="1" customWidth="1"/>
    <col min="2058" max="2058" width="3.375" style="69" bestFit="1" customWidth="1"/>
    <col min="2059" max="2064" width="17.625" style="69" customWidth="1"/>
    <col min="2065" max="2304" width="9" style="69"/>
    <col min="2305" max="2305" width="4.5" style="69" bestFit="1" customWidth="1"/>
    <col min="2306" max="2306" width="3.375" style="69" bestFit="1" customWidth="1"/>
    <col min="2307" max="2312" width="17.625" style="69" customWidth="1"/>
    <col min="2313" max="2313" width="4.5" style="69" bestFit="1" customWidth="1"/>
    <col min="2314" max="2314" width="3.375" style="69" bestFit="1" customWidth="1"/>
    <col min="2315" max="2320" width="17.625" style="69" customWidth="1"/>
    <col min="2321" max="2560" width="9" style="69"/>
    <col min="2561" max="2561" width="4.5" style="69" bestFit="1" customWidth="1"/>
    <col min="2562" max="2562" width="3.375" style="69" bestFit="1" customWidth="1"/>
    <col min="2563" max="2568" width="17.625" style="69" customWidth="1"/>
    <col min="2569" max="2569" width="4.5" style="69" bestFit="1" customWidth="1"/>
    <col min="2570" max="2570" width="3.375" style="69" bestFit="1" customWidth="1"/>
    <col min="2571" max="2576" width="17.625" style="69" customWidth="1"/>
    <col min="2577" max="2816" width="9" style="69"/>
    <col min="2817" max="2817" width="4.5" style="69" bestFit="1" customWidth="1"/>
    <col min="2818" max="2818" width="3.375" style="69" bestFit="1" customWidth="1"/>
    <col min="2819" max="2824" width="17.625" style="69" customWidth="1"/>
    <col min="2825" max="2825" width="4.5" style="69" bestFit="1" customWidth="1"/>
    <col min="2826" max="2826" width="3.375" style="69" bestFit="1" customWidth="1"/>
    <col min="2827" max="2832" width="17.625" style="69" customWidth="1"/>
    <col min="2833" max="3072" width="9" style="69"/>
    <col min="3073" max="3073" width="4.5" style="69" bestFit="1" customWidth="1"/>
    <col min="3074" max="3074" width="3.375" style="69" bestFit="1" customWidth="1"/>
    <col min="3075" max="3080" width="17.625" style="69" customWidth="1"/>
    <col min="3081" max="3081" width="4.5" style="69" bestFit="1" customWidth="1"/>
    <col min="3082" max="3082" width="3.375" style="69" bestFit="1" customWidth="1"/>
    <col min="3083" max="3088" width="17.625" style="69" customWidth="1"/>
    <col min="3089" max="3328" width="9" style="69"/>
    <col min="3329" max="3329" width="4.5" style="69" bestFit="1" customWidth="1"/>
    <col min="3330" max="3330" width="3.375" style="69" bestFit="1" customWidth="1"/>
    <col min="3331" max="3336" width="17.625" style="69" customWidth="1"/>
    <col min="3337" max="3337" width="4.5" style="69" bestFit="1" customWidth="1"/>
    <col min="3338" max="3338" width="3.375" style="69" bestFit="1" customWidth="1"/>
    <col min="3339" max="3344" width="17.625" style="69" customWidth="1"/>
    <col min="3345" max="3584" width="9" style="69"/>
    <col min="3585" max="3585" width="4.5" style="69" bestFit="1" customWidth="1"/>
    <col min="3586" max="3586" width="3.375" style="69" bestFit="1" customWidth="1"/>
    <col min="3587" max="3592" width="17.625" style="69" customWidth="1"/>
    <col min="3593" max="3593" width="4.5" style="69" bestFit="1" customWidth="1"/>
    <col min="3594" max="3594" width="3.375" style="69" bestFit="1" customWidth="1"/>
    <col min="3595" max="3600" width="17.625" style="69" customWidth="1"/>
    <col min="3601" max="3840" width="9" style="69"/>
    <col min="3841" max="3841" width="4.5" style="69" bestFit="1" customWidth="1"/>
    <col min="3842" max="3842" width="3.375" style="69" bestFit="1" customWidth="1"/>
    <col min="3843" max="3848" width="17.625" style="69" customWidth="1"/>
    <col min="3849" max="3849" width="4.5" style="69" bestFit="1" customWidth="1"/>
    <col min="3850" max="3850" width="3.375" style="69" bestFit="1" customWidth="1"/>
    <col min="3851" max="3856" width="17.625" style="69" customWidth="1"/>
    <col min="3857" max="4096" width="9" style="69"/>
    <col min="4097" max="4097" width="4.5" style="69" bestFit="1" customWidth="1"/>
    <col min="4098" max="4098" width="3.375" style="69" bestFit="1" customWidth="1"/>
    <col min="4099" max="4104" width="17.625" style="69" customWidth="1"/>
    <col min="4105" max="4105" width="4.5" style="69" bestFit="1" customWidth="1"/>
    <col min="4106" max="4106" width="3.375" style="69" bestFit="1" customWidth="1"/>
    <col min="4107" max="4112" width="17.625" style="69" customWidth="1"/>
    <col min="4113" max="4352" width="9" style="69"/>
    <col min="4353" max="4353" width="4.5" style="69" bestFit="1" customWidth="1"/>
    <col min="4354" max="4354" width="3.375" style="69" bestFit="1" customWidth="1"/>
    <col min="4355" max="4360" width="17.625" style="69" customWidth="1"/>
    <col min="4361" max="4361" width="4.5" style="69" bestFit="1" customWidth="1"/>
    <col min="4362" max="4362" width="3.375" style="69" bestFit="1" customWidth="1"/>
    <col min="4363" max="4368" width="17.625" style="69" customWidth="1"/>
    <col min="4369" max="4608" width="9" style="69"/>
    <col min="4609" max="4609" width="4.5" style="69" bestFit="1" customWidth="1"/>
    <col min="4610" max="4610" width="3.375" style="69" bestFit="1" customWidth="1"/>
    <col min="4611" max="4616" width="17.625" style="69" customWidth="1"/>
    <col min="4617" max="4617" width="4.5" style="69" bestFit="1" customWidth="1"/>
    <col min="4618" max="4618" width="3.375" style="69" bestFit="1" customWidth="1"/>
    <col min="4619" max="4624" width="17.625" style="69" customWidth="1"/>
    <col min="4625" max="4864" width="9" style="69"/>
    <col min="4865" max="4865" width="4.5" style="69" bestFit="1" customWidth="1"/>
    <col min="4866" max="4866" width="3.375" style="69" bestFit="1" customWidth="1"/>
    <col min="4867" max="4872" width="17.625" style="69" customWidth="1"/>
    <col min="4873" max="4873" width="4.5" style="69" bestFit="1" customWidth="1"/>
    <col min="4874" max="4874" width="3.375" style="69" bestFit="1" customWidth="1"/>
    <col min="4875" max="4880" width="17.625" style="69" customWidth="1"/>
    <col min="4881" max="5120" width="9" style="69"/>
    <col min="5121" max="5121" width="4.5" style="69" bestFit="1" customWidth="1"/>
    <col min="5122" max="5122" width="3.375" style="69" bestFit="1" customWidth="1"/>
    <col min="5123" max="5128" width="17.625" style="69" customWidth="1"/>
    <col min="5129" max="5129" width="4.5" style="69" bestFit="1" customWidth="1"/>
    <col min="5130" max="5130" width="3.375" style="69" bestFit="1" customWidth="1"/>
    <col min="5131" max="5136" width="17.625" style="69" customWidth="1"/>
    <col min="5137" max="5376" width="9" style="69"/>
    <col min="5377" max="5377" width="4.5" style="69" bestFit="1" customWidth="1"/>
    <col min="5378" max="5378" width="3.375" style="69" bestFit="1" customWidth="1"/>
    <col min="5379" max="5384" width="17.625" style="69" customWidth="1"/>
    <col min="5385" max="5385" width="4.5" style="69" bestFit="1" customWidth="1"/>
    <col min="5386" max="5386" width="3.375" style="69" bestFit="1" customWidth="1"/>
    <col min="5387" max="5392" width="17.625" style="69" customWidth="1"/>
    <col min="5393" max="5632" width="9" style="69"/>
    <col min="5633" max="5633" width="4.5" style="69" bestFit="1" customWidth="1"/>
    <col min="5634" max="5634" width="3.375" style="69" bestFit="1" customWidth="1"/>
    <col min="5635" max="5640" width="17.625" style="69" customWidth="1"/>
    <col min="5641" max="5641" width="4.5" style="69" bestFit="1" customWidth="1"/>
    <col min="5642" max="5642" width="3.375" style="69" bestFit="1" customWidth="1"/>
    <col min="5643" max="5648" width="17.625" style="69" customWidth="1"/>
    <col min="5649" max="5888" width="9" style="69"/>
    <col min="5889" max="5889" width="4.5" style="69" bestFit="1" customWidth="1"/>
    <col min="5890" max="5890" width="3.375" style="69" bestFit="1" customWidth="1"/>
    <col min="5891" max="5896" width="17.625" style="69" customWidth="1"/>
    <col min="5897" max="5897" width="4.5" style="69" bestFit="1" customWidth="1"/>
    <col min="5898" max="5898" width="3.375" style="69" bestFit="1" customWidth="1"/>
    <col min="5899" max="5904" width="17.625" style="69" customWidth="1"/>
    <col min="5905" max="6144" width="9" style="69"/>
    <col min="6145" max="6145" width="4.5" style="69" bestFit="1" customWidth="1"/>
    <col min="6146" max="6146" width="3.375" style="69" bestFit="1" customWidth="1"/>
    <col min="6147" max="6152" width="17.625" style="69" customWidth="1"/>
    <col min="6153" max="6153" width="4.5" style="69" bestFit="1" customWidth="1"/>
    <col min="6154" max="6154" width="3.375" style="69" bestFit="1" customWidth="1"/>
    <col min="6155" max="6160" width="17.625" style="69" customWidth="1"/>
    <col min="6161" max="6400" width="9" style="69"/>
    <col min="6401" max="6401" width="4.5" style="69" bestFit="1" customWidth="1"/>
    <col min="6402" max="6402" width="3.375" style="69" bestFit="1" customWidth="1"/>
    <col min="6403" max="6408" width="17.625" style="69" customWidth="1"/>
    <col min="6409" max="6409" width="4.5" style="69" bestFit="1" customWidth="1"/>
    <col min="6410" max="6410" width="3.375" style="69" bestFit="1" customWidth="1"/>
    <col min="6411" max="6416" width="17.625" style="69" customWidth="1"/>
    <col min="6417" max="6656" width="9" style="69"/>
    <col min="6657" max="6657" width="4.5" style="69" bestFit="1" customWidth="1"/>
    <col min="6658" max="6658" width="3.375" style="69" bestFit="1" customWidth="1"/>
    <col min="6659" max="6664" width="17.625" style="69" customWidth="1"/>
    <col min="6665" max="6665" width="4.5" style="69" bestFit="1" customWidth="1"/>
    <col min="6666" max="6666" width="3.375" style="69" bestFit="1" customWidth="1"/>
    <col min="6667" max="6672" width="17.625" style="69" customWidth="1"/>
    <col min="6673" max="6912" width="9" style="69"/>
    <col min="6913" max="6913" width="4.5" style="69" bestFit="1" customWidth="1"/>
    <col min="6914" max="6914" width="3.375" style="69" bestFit="1" customWidth="1"/>
    <col min="6915" max="6920" width="17.625" style="69" customWidth="1"/>
    <col min="6921" max="6921" width="4.5" style="69" bestFit="1" customWidth="1"/>
    <col min="6922" max="6922" width="3.375" style="69" bestFit="1" customWidth="1"/>
    <col min="6923" max="6928" width="17.625" style="69" customWidth="1"/>
    <col min="6929" max="7168" width="9" style="69"/>
    <col min="7169" max="7169" width="4.5" style="69" bestFit="1" customWidth="1"/>
    <col min="7170" max="7170" width="3.375" style="69" bestFit="1" customWidth="1"/>
    <col min="7171" max="7176" width="17.625" style="69" customWidth="1"/>
    <col min="7177" max="7177" width="4.5" style="69" bestFit="1" customWidth="1"/>
    <col min="7178" max="7178" width="3.375" style="69" bestFit="1" customWidth="1"/>
    <col min="7179" max="7184" width="17.625" style="69" customWidth="1"/>
    <col min="7185" max="7424" width="9" style="69"/>
    <col min="7425" max="7425" width="4.5" style="69" bestFit="1" customWidth="1"/>
    <col min="7426" max="7426" width="3.375" style="69" bestFit="1" customWidth="1"/>
    <col min="7427" max="7432" width="17.625" style="69" customWidth="1"/>
    <col min="7433" max="7433" width="4.5" style="69" bestFit="1" customWidth="1"/>
    <col min="7434" max="7434" width="3.375" style="69" bestFit="1" customWidth="1"/>
    <col min="7435" max="7440" width="17.625" style="69" customWidth="1"/>
    <col min="7441" max="7680" width="9" style="69"/>
    <col min="7681" max="7681" width="4.5" style="69" bestFit="1" customWidth="1"/>
    <col min="7682" max="7682" width="3.375" style="69" bestFit="1" customWidth="1"/>
    <col min="7683" max="7688" width="17.625" style="69" customWidth="1"/>
    <col min="7689" max="7689" width="4.5" style="69" bestFit="1" customWidth="1"/>
    <col min="7690" max="7690" width="3.375" style="69" bestFit="1" customWidth="1"/>
    <col min="7691" max="7696" width="17.625" style="69" customWidth="1"/>
    <col min="7697" max="7936" width="9" style="69"/>
    <col min="7937" max="7937" width="4.5" style="69" bestFit="1" customWidth="1"/>
    <col min="7938" max="7938" width="3.375" style="69" bestFit="1" customWidth="1"/>
    <col min="7939" max="7944" width="17.625" style="69" customWidth="1"/>
    <col min="7945" max="7945" width="4.5" style="69" bestFit="1" customWidth="1"/>
    <col min="7946" max="7946" width="3.375" style="69" bestFit="1" customWidth="1"/>
    <col min="7947" max="7952" width="17.625" style="69" customWidth="1"/>
    <col min="7953" max="8192" width="9" style="69"/>
    <col min="8193" max="8193" width="4.5" style="69" bestFit="1" customWidth="1"/>
    <col min="8194" max="8194" width="3.375" style="69" bestFit="1" customWidth="1"/>
    <col min="8195" max="8200" width="17.625" style="69" customWidth="1"/>
    <col min="8201" max="8201" width="4.5" style="69" bestFit="1" customWidth="1"/>
    <col min="8202" max="8202" width="3.375" style="69" bestFit="1" customWidth="1"/>
    <col min="8203" max="8208" width="17.625" style="69" customWidth="1"/>
    <col min="8209" max="8448" width="9" style="69"/>
    <col min="8449" max="8449" width="4.5" style="69" bestFit="1" customWidth="1"/>
    <col min="8450" max="8450" width="3.375" style="69" bestFit="1" customWidth="1"/>
    <col min="8451" max="8456" width="17.625" style="69" customWidth="1"/>
    <col min="8457" max="8457" width="4.5" style="69" bestFit="1" customWidth="1"/>
    <col min="8458" max="8458" width="3.375" style="69" bestFit="1" customWidth="1"/>
    <col min="8459" max="8464" width="17.625" style="69" customWidth="1"/>
    <col min="8465" max="8704" width="9" style="69"/>
    <col min="8705" max="8705" width="4.5" style="69" bestFit="1" customWidth="1"/>
    <col min="8706" max="8706" width="3.375" style="69" bestFit="1" customWidth="1"/>
    <col min="8707" max="8712" width="17.625" style="69" customWidth="1"/>
    <col min="8713" max="8713" width="4.5" style="69" bestFit="1" customWidth="1"/>
    <col min="8714" max="8714" width="3.375" style="69" bestFit="1" customWidth="1"/>
    <col min="8715" max="8720" width="17.625" style="69" customWidth="1"/>
    <col min="8721" max="8960" width="9" style="69"/>
    <col min="8961" max="8961" width="4.5" style="69" bestFit="1" customWidth="1"/>
    <col min="8962" max="8962" width="3.375" style="69" bestFit="1" customWidth="1"/>
    <col min="8963" max="8968" width="17.625" style="69" customWidth="1"/>
    <col min="8969" max="8969" width="4.5" style="69" bestFit="1" customWidth="1"/>
    <col min="8970" max="8970" width="3.375" style="69" bestFit="1" customWidth="1"/>
    <col min="8971" max="8976" width="17.625" style="69" customWidth="1"/>
    <col min="8977" max="9216" width="9" style="69"/>
    <col min="9217" max="9217" width="4.5" style="69" bestFit="1" customWidth="1"/>
    <col min="9218" max="9218" width="3.375" style="69" bestFit="1" customWidth="1"/>
    <col min="9219" max="9224" width="17.625" style="69" customWidth="1"/>
    <col min="9225" max="9225" width="4.5" style="69" bestFit="1" customWidth="1"/>
    <col min="9226" max="9226" width="3.375" style="69" bestFit="1" customWidth="1"/>
    <col min="9227" max="9232" width="17.625" style="69" customWidth="1"/>
    <col min="9233" max="9472" width="9" style="69"/>
    <col min="9473" max="9473" width="4.5" style="69" bestFit="1" customWidth="1"/>
    <col min="9474" max="9474" width="3.375" style="69" bestFit="1" customWidth="1"/>
    <col min="9475" max="9480" width="17.625" style="69" customWidth="1"/>
    <col min="9481" max="9481" width="4.5" style="69" bestFit="1" customWidth="1"/>
    <col min="9482" max="9482" width="3.375" style="69" bestFit="1" customWidth="1"/>
    <col min="9483" max="9488" width="17.625" style="69" customWidth="1"/>
    <col min="9489" max="9728" width="9" style="69"/>
    <col min="9729" max="9729" width="4.5" style="69" bestFit="1" customWidth="1"/>
    <col min="9730" max="9730" width="3.375" style="69" bestFit="1" customWidth="1"/>
    <col min="9731" max="9736" width="17.625" style="69" customWidth="1"/>
    <col min="9737" max="9737" width="4.5" style="69" bestFit="1" customWidth="1"/>
    <col min="9738" max="9738" width="3.375" style="69" bestFit="1" customWidth="1"/>
    <col min="9739" max="9744" width="17.625" style="69" customWidth="1"/>
    <col min="9745" max="9984" width="9" style="69"/>
    <col min="9985" max="9985" width="4.5" style="69" bestFit="1" customWidth="1"/>
    <col min="9986" max="9986" width="3.375" style="69" bestFit="1" customWidth="1"/>
    <col min="9987" max="9992" width="17.625" style="69" customWidth="1"/>
    <col min="9993" max="9993" width="4.5" style="69" bestFit="1" customWidth="1"/>
    <col min="9994" max="9994" width="3.375" style="69" bestFit="1" customWidth="1"/>
    <col min="9995" max="10000" width="17.625" style="69" customWidth="1"/>
    <col min="10001" max="10240" width="9" style="69"/>
    <col min="10241" max="10241" width="4.5" style="69" bestFit="1" customWidth="1"/>
    <col min="10242" max="10242" width="3.375" style="69" bestFit="1" customWidth="1"/>
    <col min="10243" max="10248" width="17.625" style="69" customWidth="1"/>
    <col min="10249" max="10249" width="4.5" style="69" bestFit="1" customWidth="1"/>
    <col min="10250" max="10250" width="3.375" style="69" bestFit="1" customWidth="1"/>
    <col min="10251" max="10256" width="17.625" style="69" customWidth="1"/>
    <col min="10257" max="10496" width="9" style="69"/>
    <col min="10497" max="10497" width="4.5" style="69" bestFit="1" customWidth="1"/>
    <col min="10498" max="10498" width="3.375" style="69" bestFit="1" customWidth="1"/>
    <col min="10499" max="10504" width="17.625" style="69" customWidth="1"/>
    <col min="10505" max="10505" width="4.5" style="69" bestFit="1" customWidth="1"/>
    <col min="10506" max="10506" width="3.375" style="69" bestFit="1" customWidth="1"/>
    <col min="10507" max="10512" width="17.625" style="69" customWidth="1"/>
    <col min="10513" max="10752" width="9" style="69"/>
    <col min="10753" max="10753" width="4.5" style="69" bestFit="1" customWidth="1"/>
    <col min="10754" max="10754" width="3.375" style="69" bestFit="1" customWidth="1"/>
    <col min="10755" max="10760" width="17.625" style="69" customWidth="1"/>
    <col min="10761" max="10761" width="4.5" style="69" bestFit="1" customWidth="1"/>
    <col min="10762" max="10762" width="3.375" style="69" bestFit="1" customWidth="1"/>
    <col min="10763" max="10768" width="17.625" style="69" customWidth="1"/>
    <col min="10769" max="11008" width="9" style="69"/>
    <col min="11009" max="11009" width="4.5" style="69" bestFit="1" customWidth="1"/>
    <col min="11010" max="11010" width="3.375" style="69" bestFit="1" customWidth="1"/>
    <col min="11011" max="11016" width="17.625" style="69" customWidth="1"/>
    <col min="11017" max="11017" width="4.5" style="69" bestFit="1" customWidth="1"/>
    <col min="11018" max="11018" width="3.375" style="69" bestFit="1" customWidth="1"/>
    <col min="11019" max="11024" width="17.625" style="69" customWidth="1"/>
    <col min="11025" max="11264" width="9" style="69"/>
    <col min="11265" max="11265" width="4.5" style="69" bestFit="1" customWidth="1"/>
    <col min="11266" max="11266" width="3.375" style="69" bestFit="1" customWidth="1"/>
    <col min="11267" max="11272" width="17.625" style="69" customWidth="1"/>
    <col min="11273" max="11273" width="4.5" style="69" bestFit="1" customWidth="1"/>
    <col min="11274" max="11274" width="3.375" style="69" bestFit="1" customWidth="1"/>
    <col min="11275" max="11280" width="17.625" style="69" customWidth="1"/>
    <col min="11281" max="11520" width="9" style="69"/>
    <col min="11521" max="11521" width="4.5" style="69" bestFit="1" customWidth="1"/>
    <col min="11522" max="11522" width="3.375" style="69" bestFit="1" customWidth="1"/>
    <col min="11523" max="11528" width="17.625" style="69" customWidth="1"/>
    <col min="11529" max="11529" width="4.5" style="69" bestFit="1" customWidth="1"/>
    <col min="11530" max="11530" width="3.375" style="69" bestFit="1" customWidth="1"/>
    <col min="11531" max="11536" width="17.625" style="69" customWidth="1"/>
    <col min="11537" max="11776" width="9" style="69"/>
    <col min="11777" max="11777" width="4.5" style="69" bestFit="1" customWidth="1"/>
    <col min="11778" max="11778" width="3.375" style="69" bestFit="1" customWidth="1"/>
    <col min="11779" max="11784" width="17.625" style="69" customWidth="1"/>
    <col min="11785" max="11785" width="4.5" style="69" bestFit="1" customWidth="1"/>
    <col min="11786" max="11786" width="3.375" style="69" bestFit="1" customWidth="1"/>
    <col min="11787" max="11792" width="17.625" style="69" customWidth="1"/>
    <col min="11793" max="12032" width="9" style="69"/>
    <col min="12033" max="12033" width="4.5" style="69" bestFit="1" customWidth="1"/>
    <col min="12034" max="12034" width="3.375" style="69" bestFit="1" customWidth="1"/>
    <col min="12035" max="12040" width="17.625" style="69" customWidth="1"/>
    <col min="12041" max="12041" width="4.5" style="69" bestFit="1" customWidth="1"/>
    <col min="12042" max="12042" width="3.375" style="69" bestFit="1" customWidth="1"/>
    <col min="12043" max="12048" width="17.625" style="69" customWidth="1"/>
    <col min="12049" max="12288" width="9" style="69"/>
    <col min="12289" max="12289" width="4.5" style="69" bestFit="1" customWidth="1"/>
    <col min="12290" max="12290" width="3.375" style="69" bestFit="1" customWidth="1"/>
    <col min="12291" max="12296" width="17.625" style="69" customWidth="1"/>
    <col min="12297" max="12297" width="4.5" style="69" bestFit="1" customWidth="1"/>
    <col min="12298" max="12298" width="3.375" style="69" bestFit="1" customWidth="1"/>
    <col min="12299" max="12304" width="17.625" style="69" customWidth="1"/>
    <col min="12305" max="12544" width="9" style="69"/>
    <col min="12545" max="12545" width="4.5" style="69" bestFit="1" customWidth="1"/>
    <col min="12546" max="12546" width="3.375" style="69" bestFit="1" customWidth="1"/>
    <col min="12547" max="12552" width="17.625" style="69" customWidth="1"/>
    <col min="12553" max="12553" width="4.5" style="69" bestFit="1" customWidth="1"/>
    <col min="12554" max="12554" width="3.375" style="69" bestFit="1" customWidth="1"/>
    <col min="12555" max="12560" width="17.625" style="69" customWidth="1"/>
    <col min="12561" max="12800" width="9" style="69"/>
    <col min="12801" max="12801" width="4.5" style="69" bestFit="1" customWidth="1"/>
    <col min="12802" max="12802" width="3.375" style="69" bestFit="1" customWidth="1"/>
    <col min="12803" max="12808" width="17.625" style="69" customWidth="1"/>
    <col min="12809" max="12809" width="4.5" style="69" bestFit="1" customWidth="1"/>
    <col min="12810" max="12810" width="3.375" style="69" bestFit="1" customWidth="1"/>
    <col min="12811" max="12816" width="17.625" style="69" customWidth="1"/>
    <col min="12817" max="13056" width="9" style="69"/>
    <col min="13057" max="13057" width="4.5" style="69" bestFit="1" customWidth="1"/>
    <col min="13058" max="13058" width="3.375" style="69" bestFit="1" customWidth="1"/>
    <col min="13059" max="13064" width="17.625" style="69" customWidth="1"/>
    <col min="13065" max="13065" width="4.5" style="69" bestFit="1" customWidth="1"/>
    <col min="13066" max="13066" width="3.375" style="69" bestFit="1" customWidth="1"/>
    <col min="13067" max="13072" width="17.625" style="69" customWidth="1"/>
    <col min="13073" max="13312" width="9" style="69"/>
    <col min="13313" max="13313" width="4.5" style="69" bestFit="1" customWidth="1"/>
    <col min="13314" max="13314" width="3.375" style="69" bestFit="1" customWidth="1"/>
    <col min="13315" max="13320" width="17.625" style="69" customWidth="1"/>
    <col min="13321" max="13321" width="4.5" style="69" bestFit="1" customWidth="1"/>
    <col min="13322" max="13322" width="3.375" style="69" bestFit="1" customWidth="1"/>
    <col min="13323" max="13328" width="17.625" style="69" customWidth="1"/>
    <col min="13329" max="13568" width="9" style="69"/>
    <col min="13569" max="13569" width="4.5" style="69" bestFit="1" customWidth="1"/>
    <col min="13570" max="13570" width="3.375" style="69" bestFit="1" customWidth="1"/>
    <col min="13571" max="13576" width="17.625" style="69" customWidth="1"/>
    <col min="13577" max="13577" width="4.5" style="69" bestFit="1" customWidth="1"/>
    <col min="13578" max="13578" width="3.375" style="69" bestFit="1" customWidth="1"/>
    <col min="13579" max="13584" width="17.625" style="69" customWidth="1"/>
    <col min="13585" max="13824" width="9" style="69"/>
    <col min="13825" max="13825" width="4.5" style="69" bestFit="1" customWidth="1"/>
    <col min="13826" max="13826" width="3.375" style="69" bestFit="1" customWidth="1"/>
    <col min="13827" max="13832" width="17.625" style="69" customWidth="1"/>
    <col min="13833" max="13833" width="4.5" style="69" bestFit="1" customWidth="1"/>
    <col min="13834" max="13834" width="3.375" style="69" bestFit="1" customWidth="1"/>
    <col min="13835" max="13840" width="17.625" style="69" customWidth="1"/>
    <col min="13841" max="14080" width="9" style="69"/>
    <col min="14081" max="14081" width="4.5" style="69" bestFit="1" customWidth="1"/>
    <col min="14082" max="14082" width="3.375" style="69" bestFit="1" customWidth="1"/>
    <col min="14083" max="14088" width="17.625" style="69" customWidth="1"/>
    <col min="14089" max="14089" width="4.5" style="69" bestFit="1" customWidth="1"/>
    <col min="14090" max="14090" width="3.375" style="69" bestFit="1" customWidth="1"/>
    <col min="14091" max="14096" width="17.625" style="69" customWidth="1"/>
    <col min="14097" max="14336" width="9" style="69"/>
    <col min="14337" max="14337" width="4.5" style="69" bestFit="1" customWidth="1"/>
    <col min="14338" max="14338" width="3.375" style="69" bestFit="1" customWidth="1"/>
    <col min="14339" max="14344" width="17.625" style="69" customWidth="1"/>
    <col min="14345" max="14345" width="4.5" style="69" bestFit="1" customWidth="1"/>
    <col min="14346" max="14346" width="3.375" style="69" bestFit="1" customWidth="1"/>
    <col min="14347" max="14352" width="17.625" style="69" customWidth="1"/>
    <col min="14353" max="14592" width="9" style="69"/>
    <col min="14593" max="14593" width="4.5" style="69" bestFit="1" customWidth="1"/>
    <col min="14594" max="14594" width="3.375" style="69" bestFit="1" customWidth="1"/>
    <col min="14595" max="14600" width="17.625" style="69" customWidth="1"/>
    <col min="14601" max="14601" width="4.5" style="69" bestFit="1" customWidth="1"/>
    <col min="14602" max="14602" width="3.375" style="69" bestFit="1" customWidth="1"/>
    <col min="14603" max="14608" width="17.625" style="69" customWidth="1"/>
    <col min="14609" max="14848" width="9" style="69"/>
    <col min="14849" max="14849" width="4.5" style="69" bestFit="1" customWidth="1"/>
    <col min="14850" max="14850" width="3.375" style="69" bestFit="1" customWidth="1"/>
    <col min="14851" max="14856" width="17.625" style="69" customWidth="1"/>
    <col min="14857" max="14857" width="4.5" style="69" bestFit="1" customWidth="1"/>
    <col min="14858" max="14858" width="3.375" style="69" bestFit="1" customWidth="1"/>
    <col min="14859" max="14864" width="17.625" style="69" customWidth="1"/>
    <col min="14865" max="15104" width="9" style="69"/>
    <col min="15105" max="15105" width="4.5" style="69" bestFit="1" customWidth="1"/>
    <col min="15106" max="15106" width="3.375" style="69" bestFit="1" customWidth="1"/>
    <col min="15107" max="15112" width="17.625" style="69" customWidth="1"/>
    <col min="15113" max="15113" width="4.5" style="69" bestFit="1" customWidth="1"/>
    <col min="15114" max="15114" width="3.375" style="69" bestFit="1" customWidth="1"/>
    <col min="15115" max="15120" width="17.625" style="69" customWidth="1"/>
    <col min="15121" max="15360" width="9" style="69"/>
    <col min="15361" max="15361" width="4.5" style="69" bestFit="1" customWidth="1"/>
    <col min="15362" max="15362" width="3.375" style="69" bestFit="1" customWidth="1"/>
    <col min="15363" max="15368" width="17.625" style="69" customWidth="1"/>
    <col min="15369" max="15369" width="4.5" style="69" bestFit="1" customWidth="1"/>
    <col min="15370" max="15370" width="3.375" style="69" bestFit="1" customWidth="1"/>
    <col min="15371" max="15376" width="17.625" style="69" customWidth="1"/>
    <col min="15377" max="15616" width="9" style="69"/>
    <col min="15617" max="15617" width="4.5" style="69" bestFit="1" customWidth="1"/>
    <col min="15618" max="15618" width="3.375" style="69" bestFit="1" customWidth="1"/>
    <col min="15619" max="15624" width="17.625" style="69" customWidth="1"/>
    <col min="15625" max="15625" width="4.5" style="69" bestFit="1" customWidth="1"/>
    <col min="15626" max="15626" width="3.375" style="69" bestFit="1" customWidth="1"/>
    <col min="15627" max="15632" width="17.625" style="69" customWidth="1"/>
    <col min="15633" max="15872" width="9" style="69"/>
    <col min="15873" max="15873" width="4.5" style="69" bestFit="1" customWidth="1"/>
    <col min="15874" max="15874" width="3.375" style="69" bestFit="1" customWidth="1"/>
    <col min="15875" max="15880" width="17.625" style="69" customWidth="1"/>
    <col min="15881" max="15881" width="4.5" style="69" bestFit="1" customWidth="1"/>
    <col min="15882" max="15882" width="3.375" style="69" bestFit="1" customWidth="1"/>
    <col min="15883" max="15888" width="17.625" style="69" customWidth="1"/>
    <col min="15889" max="16128" width="9" style="69"/>
    <col min="16129" max="16129" width="4.5" style="69" bestFit="1" customWidth="1"/>
    <col min="16130" max="16130" width="3.375" style="69" bestFit="1" customWidth="1"/>
    <col min="16131" max="16136" width="17.625" style="69" customWidth="1"/>
    <col min="16137" max="16137" width="4.5" style="69" bestFit="1" customWidth="1"/>
    <col min="16138" max="16138" width="3.375" style="69" bestFit="1" customWidth="1"/>
    <col min="16139" max="16144" width="17.625" style="69" customWidth="1"/>
    <col min="16145" max="16384" width="9" style="69"/>
  </cols>
  <sheetData>
    <row r="1" spans="1:16" ht="65.25" customHeight="1" x14ac:dyDescent="0.15">
      <c r="A1" s="68"/>
      <c r="I1" s="68"/>
    </row>
    <row r="2" spans="1:16" s="70" customFormat="1" ht="21.75" customHeight="1" x14ac:dyDescent="0.15">
      <c r="A2" s="151" t="s">
        <v>365</v>
      </c>
      <c r="B2" s="149" t="s">
        <v>366</v>
      </c>
      <c r="C2" s="150" t="s">
        <v>367</v>
      </c>
      <c r="D2" s="152"/>
      <c r="E2" s="150" t="s">
        <v>368</v>
      </c>
      <c r="F2" s="152"/>
      <c r="G2" s="150" t="s">
        <v>369</v>
      </c>
      <c r="H2" s="152"/>
      <c r="I2" s="151" t="s">
        <v>365</v>
      </c>
      <c r="J2" s="149" t="s">
        <v>366</v>
      </c>
      <c r="K2" s="150" t="s">
        <v>367</v>
      </c>
      <c r="L2" s="150"/>
      <c r="M2" s="150" t="s">
        <v>368</v>
      </c>
      <c r="N2" s="150"/>
      <c r="O2" s="150" t="s">
        <v>369</v>
      </c>
      <c r="P2" s="150"/>
    </row>
    <row r="3" spans="1:16" s="70" customFormat="1" ht="13.5" customHeight="1" x14ac:dyDescent="0.15">
      <c r="A3" s="151"/>
      <c r="B3" s="149"/>
      <c r="C3" s="152"/>
      <c r="D3" s="152"/>
      <c r="E3" s="152"/>
      <c r="F3" s="152"/>
      <c r="G3" s="152"/>
      <c r="H3" s="152"/>
      <c r="I3" s="151"/>
      <c r="J3" s="149"/>
      <c r="K3" s="150"/>
      <c r="L3" s="150"/>
      <c r="M3" s="150"/>
      <c r="N3" s="150"/>
      <c r="O3" s="150"/>
      <c r="P3" s="150"/>
    </row>
    <row r="4" spans="1:16" s="70" customFormat="1" ht="18.75" customHeight="1" x14ac:dyDescent="0.15">
      <c r="A4" s="151"/>
      <c r="B4" s="149"/>
      <c r="C4" s="152"/>
      <c r="D4" s="152"/>
      <c r="E4" s="152"/>
      <c r="F4" s="152"/>
      <c r="G4" s="152"/>
      <c r="H4" s="152"/>
      <c r="I4" s="151"/>
      <c r="J4" s="149"/>
      <c r="K4" s="150"/>
      <c r="L4" s="150"/>
      <c r="M4" s="150"/>
      <c r="N4" s="150"/>
      <c r="O4" s="150"/>
      <c r="P4" s="150"/>
    </row>
    <row r="5" spans="1:16" s="70" customFormat="1" ht="15.75" customHeight="1" x14ac:dyDescent="0.15">
      <c r="A5" s="151"/>
      <c r="B5" s="149"/>
      <c r="C5" s="71" t="s">
        <v>370</v>
      </c>
      <c r="D5" s="71" t="s">
        <v>371</v>
      </c>
      <c r="E5" s="71" t="s">
        <v>370</v>
      </c>
      <c r="F5" s="71" t="s">
        <v>371</v>
      </c>
      <c r="G5" s="71" t="s">
        <v>370</v>
      </c>
      <c r="H5" s="71" t="s">
        <v>371</v>
      </c>
      <c r="I5" s="151"/>
      <c r="J5" s="149"/>
      <c r="K5" s="71" t="s">
        <v>370</v>
      </c>
      <c r="L5" s="71" t="s">
        <v>371</v>
      </c>
      <c r="M5" s="71" t="s">
        <v>370</v>
      </c>
      <c r="N5" s="71" t="s">
        <v>371</v>
      </c>
      <c r="O5" s="71" t="s">
        <v>370</v>
      </c>
      <c r="P5" s="71" t="s">
        <v>371</v>
      </c>
    </row>
    <row r="6" spans="1:16" s="70" customFormat="1" ht="13.5" customHeight="1" x14ac:dyDescent="0.15">
      <c r="A6" s="136">
        <v>1</v>
      </c>
      <c r="B6" s="141" t="s">
        <v>35</v>
      </c>
      <c r="C6" s="72" t="s">
        <v>394</v>
      </c>
      <c r="D6" s="72" t="s">
        <v>395</v>
      </c>
      <c r="E6" s="72" t="s">
        <v>391</v>
      </c>
      <c r="F6" s="73" t="s">
        <v>396</v>
      </c>
      <c r="G6" s="72" t="s">
        <v>391</v>
      </c>
      <c r="H6" s="73" t="s">
        <v>396</v>
      </c>
      <c r="I6" s="142">
        <v>16</v>
      </c>
      <c r="J6" s="141" t="s">
        <v>36</v>
      </c>
      <c r="K6" s="74" t="s">
        <v>394</v>
      </c>
      <c r="L6" s="74" t="s">
        <v>396</v>
      </c>
      <c r="M6" s="74" t="s">
        <v>391</v>
      </c>
      <c r="N6" s="75" t="s">
        <v>391</v>
      </c>
      <c r="O6" s="74" t="s">
        <v>391</v>
      </c>
      <c r="P6" s="74" t="s">
        <v>391</v>
      </c>
    </row>
    <row r="7" spans="1:16" x14ac:dyDescent="0.15">
      <c r="A7" s="136"/>
      <c r="B7" s="139"/>
      <c r="C7" s="74" t="s">
        <v>397</v>
      </c>
      <c r="D7" s="74" t="s">
        <v>377</v>
      </c>
      <c r="E7" s="74" t="s">
        <v>398</v>
      </c>
      <c r="F7" s="75" t="s">
        <v>399</v>
      </c>
      <c r="G7" s="74" t="s">
        <v>398</v>
      </c>
      <c r="H7" s="75" t="s">
        <v>400</v>
      </c>
      <c r="I7" s="131"/>
      <c r="J7" s="139"/>
      <c r="K7" s="74" t="s">
        <v>379</v>
      </c>
      <c r="L7" s="74" t="s">
        <v>381</v>
      </c>
      <c r="M7" s="74" t="s">
        <v>401</v>
      </c>
      <c r="N7" s="75" t="s">
        <v>402</v>
      </c>
      <c r="O7" s="74" t="s">
        <v>401</v>
      </c>
      <c r="P7" s="74" t="s">
        <v>402</v>
      </c>
    </row>
    <row r="8" spans="1:16" x14ac:dyDescent="0.15">
      <c r="A8" s="136"/>
      <c r="B8" s="139"/>
      <c r="C8" s="74" t="s">
        <v>374</v>
      </c>
      <c r="D8" s="74" t="s">
        <v>373</v>
      </c>
      <c r="E8" s="74" t="s">
        <v>403</v>
      </c>
      <c r="F8" s="75" t="s">
        <v>404</v>
      </c>
      <c r="G8" s="74" t="s">
        <v>403</v>
      </c>
      <c r="H8" s="75" t="s">
        <v>404</v>
      </c>
      <c r="I8" s="131"/>
      <c r="J8" s="139"/>
      <c r="K8" s="74" t="s">
        <v>405</v>
      </c>
      <c r="L8" s="74" t="s">
        <v>406</v>
      </c>
      <c r="M8" s="74" t="s">
        <v>407</v>
      </c>
      <c r="N8" s="75" t="s">
        <v>408</v>
      </c>
      <c r="O8" s="74" t="s">
        <v>407</v>
      </c>
      <c r="P8" s="74" t="s">
        <v>408</v>
      </c>
    </row>
    <row r="9" spans="1:16" x14ac:dyDescent="0.15">
      <c r="A9" s="136"/>
      <c r="B9" s="144"/>
      <c r="C9" s="76" t="s">
        <v>375</v>
      </c>
      <c r="D9" s="76" t="s">
        <v>378</v>
      </c>
      <c r="E9" s="76" t="s">
        <v>409</v>
      </c>
      <c r="F9" s="77" t="s">
        <v>64</v>
      </c>
      <c r="G9" s="76" t="s">
        <v>409</v>
      </c>
      <c r="H9" s="77" t="s">
        <v>64</v>
      </c>
      <c r="I9" s="143"/>
      <c r="J9" s="144"/>
      <c r="K9" s="74" t="s">
        <v>410</v>
      </c>
      <c r="L9" s="74" t="s">
        <v>411</v>
      </c>
      <c r="M9" s="74" t="s">
        <v>392</v>
      </c>
      <c r="N9" s="75" t="s">
        <v>412</v>
      </c>
      <c r="O9" s="74" t="s">
        <v>392</v>
      </c>
      <c r="P9" s="74" t="s">
        <v>412</v>
      </c>
    </row>
    <row r="10" spans="1:16" ht="13.5" customHeight="1" x14ac:dyDescent="0.15">
      <c r="A10" s="135">
        <v>2</v>
      </c>
      <c r="B10" s="138" t="s">
        <v>36</v>
      </c>
      <c r="C10" s="74" t="s">
        <v>394</v>
      </c>
      <c r="D10" s="74" t="s">
        <v>396</v>
      </c>
      <c r="E10" s="74" t="s">
        <v>391</v>
      </c>
      <c r="F10" s="75" t="s">
        <v>391</v>
      </c>
      <c r="G10" s="74" t="s">
        <v>391</v>
      </c>
      <c r="H10" s="75" t="s">
        <v>391</v>
      </c>
      <c r="I10" s="130">
        <v>17</v>
      </c>
      <c r="J10" s="138" t="s">
        <v>37</v>
      </c>
      <c r="K10" s="72" t="s">
        <v>394</v>
      </c>
      <c r="L10" s="72" t="s">
        <v>394</v>
      </c>
      <c r="M10" s="72" t="s">
        <v>396</v>
      </c>
      <c r="N10" s="73" t="s">
        <v>391</v>
      </c>
      <c r="O10" s="72" t="s">
        <v>396</v>
      </c>
      <c r="P10" s="72" t="s">
        <v>391</v>
      </c>
    </row>
    <row r="11" spans="1:16" x14ac:dyDescent="0.15">
      <c r="A11" s="147"/>
      <c r="B11" s="139"/>
      <c r="C11" s="74" t="s">
        <v>379</v>
      </c>
      <c r="D11" s="74" t="s">
        <v>381</v>
      </c>
      <c r="E11" s="74" t="s">
        <v>401</v>
      </c>
      <c r="F11" s="75" t="s">
        <v>402</v>
      </c>
      <c r="G11" s="74" t="s">
        <v>401</v>
      </c>
      <c r="H11" s="75" t="s">
        <v>402</v>
      </c>
      <c r="I11" s="131"/>
      <c r="J11" s="139"/>
      <c r="K11" s="74" t="s">
        <v>413</v>
      </c>
      <c r="L11" s="74" t="s">
        <v>380</v>
      </c>
      <c r="M11" s="74" t="s">
        <v>414</v>
      </c>
      <c r="N11" s="75" t="s">
        <v>415</v>
      </c>
      <c r="O11" s="74" t="s">
        <v>414</v>
      </c>
      <c r="P11" s="74" t="s">
        <v>415</v>
      </c>
    </row>
    <row r="12" spans="1:16" x14ac:dyDescent="0.15">
      <c r="A12" s="147"/>
      <c r="B12" s="139"/>
      <c r="C12" s="74" t="s">
        <v>380</v>
      </c>
      <c r="D12" s="74" t="s">
        <v>374</v>
      </c>
      <c r="E12" s="74" t="s">
        <v>407</v>
      </c>
      <c r="F12" s="75" t="s">
        <v>416</v>
      </c>
      <c r="G12" s="74" t="s">
        <v>407</v>
      </c>
      <c r="H12" s="75" t="s">
        <v>416</v>
      </c>
      <c r="I12" s="131"/>
      <c r="J12" s="139"/>
      <c r="K12" s="74" t="s">
        <v>417</v>
      </c>
      <c r="L12" s="74" t="s">
        <v>418</v>
      </c>
      <c r="M12" s="74" t="s">
        <v>419</v>
      </c>
      <c r="N12" s="75" t="s">
        <v>489</v>
      </c>
      <c r="O12" s="74" t="s">
        <v>419</v>
      </c>
      <c r="P12" s="74" t="s">
        <v>528</v>
      </c>
    </row>
    <row r="13" spans="1:16" x14ac:dyDescent="0.15">
      <c r="A13" s="148"/>
      <c r="B13" s="140"/>
      <c r="C13" s="74" t="s">
        <v>421</v>
      </c>
      <c r="D13" s="74" t="s">
        <v>422</v>
      </c>
      <c r="E13" s="74" t="s">
        <v>392</v>
      </c>
      <c r="F13" s="75" t="s">
        <v>423</v>
      </c>
      <c r="G13" s="74" t="s">
        <v>392</v>
      </c>
      <c r="H13" s="75" t="s">
        <v>424</v>
      </c>
      <c r="I13" s="132"/>
      <c r="J13" s="140"/>
      <c r="K13" s="76"/>
      <c r="L13" s="76" t="s">
        <v>425</v>
      </c>
      <c r="M13" s="76"/>
      <c r="N13" s="77" t="s">
        <v>537</v>
      </c>
      <c r="O13" s="76"/>
      <c r="P13" s="76" t="s">
        <v>537</v>
      </c>
    </row>
    <row r="14" spans="1:16" ht="13.5" customHeight="1" x14ac:dyDescent="0.15">
      <c r="A14" s="136">
        <v>3</v>
      </c>
      <c r="B14" s="141" t="s">
        <v>37</v>
      </c>
      <c r="C14" s="72" t="s">
        <v>426</v>
      </c>
      <c r="D14" s="72" t="s">
        <v>427</v>
      </c>
      <c r="E14" s="72" t="s">
        <v>428</v>
      </c>
      <c r="F14" s="73" t="s">
        <v>391</v>
      </c>
      <c r="G14" s="72" t="s">
        <v>428</v>
      </c>
      <c r="H14" s="73" t="s">
        <v>391</v>
      </c>
      <c r="I14" s="142">
        <v>18</v>
      </c>
      <c r="J14" s="141" t="s">
        <v>38</v>
      </c>
      <c r="K14" s="74" t="s">
        <v>429</v>
      </c>
      <c r="L14" s="74" t="s">
        <v>430</v>
      </c>
      <c r="M14" s="74" t="s">
        <v>428</v>
      </c>
      <c r="N14" s="75" t="s">
        <v>391</v>
      </c>
      <c r="O14" s="74" t="s">
        <v>428</v>
      </c>
      <c r="P14" s="74" t="s">
        <v>391</v>
      </c>
    </row>
    <row r="15" spans="1:16" x14ac:dyDescent="0.15">
      <c r="A15" s="136"/>
      <c r="B15" s="139"/>
      <c r="C15" s="74" t="s">
        <v>431</v>
      </c>
      <c r="D15" s="74" t="s">
        <v>380</v>
      </c>
      <c r="E15" s="74" t="s">
        <v>432</v>
      </c>
      <c r="F15" s="75" t="s">
        <v>433</v>
      </c>
      <c r="G15" s="74" t="s">
        <v>432</v>
      </c>
      <c r="H15" s="75" t="s">
        <v>433</v>
      </c>
      <c r="I15" s="131"/>
      <c r="J15" s="139"/>
      <c r="K15" s="74" t="s">
        <v>434</v>
      </c>
      <c r="L15" s="74" t="s">
        <v>373</v>
      </c>
      <c r="M15" s="74" t="s">
        <v>435</v>
      </c>
      <c r="N15" s="75" t="s">
        <v>436</v>
      </c>
      <c r="O15" s="74" t="s">
        <v>435</v>
      </c>
      <c r="P15" s="74" t="s">
        <v>436</v>
      </c>
    </row>
    <row r="16" spans="1:16" x14ac:dyDescent="0.15">
      <c r="A16" s="136"/>
      <c r="B16" s="139"/>
      <c r="C16" s="74" t="s">
        <v>437</v>
      </c>
      <c r="D16" s="74" t="s">
        <v>438</v>
      </c>
      <c r="E16" s="74" t="s">
        <v>419</v>
      </c>
      <c r="F16" s="75" t="s">
        <v>435</v>
      </c>
      <c r="G16" s="74" t="s">
        <v>419</v>
      </c>
      <c r="H16" s="75" t="s">
        <v>439</v>
      </c>
      <c r="I16" s="131"/>
      <c r="J16" s="139"/>
      <c r="K16" s="74" t="s">
        <v>440</v>
      </c>
      <c r="L16" s="74" t="s">
        <v>385</v>
      </c>
      <c r="M16" s="74" t="s">
        <v>441</v>
      </c>
      <c r="N16" s="75" t="s">
        <v>442</v>
      </c>
      <c r="O16" s="74" t="s">
        <v>441</v>
      </c>
      <c r="P16" s="74" t="s">
        <v>442</v>
      </c>
    </row>
    <row r="17" spans="1:16" x14ac:dyDescent="0.15">
      <c r="A17" s="136"/>
      <c r="B17" s="144"/>
      <c r="C17" s="76" t="s">
        <v>443</v>
      </c>
      <c r="D17" s="76" t="s">
        <v>444</v>
      </c>
      <c r="E17" s="76" t="s">
        <v>445</v>
      </c>
      <c r="F17" s="77" t="s">
        <v>392</v>
      </c>
      <c r="G17" s="76" t="s">
        <v>445</v>
      </c>
      <c r="H17" s="77" t="s">
        <v>392</v>
      </c>
      <c r="I17" s="143"/>
      <c r="J17" s="144"/>
      <c r="K17" s="74" t="s">
        <v>538</v>
      </c>
      <c r="L17" s="74" t="s">
        <v>374</v>
      </c>
      <c r="M17" s="74"/>
      <c r="N17" s="75" t="s">
        <v>392</v>
      </c>
      <c r="O17" s="74"/>
      <c r="P17" s="74" t="s">
        <v>392</v>
      </c>
    </row>
    <row r="18" spans="1:16" ht="13.5" customHeight="1" x14ac:dyDescent="0.15">
      <c r="A18" s="135">
        <v>4</v>
      </c>
      <c r="B18" s="138" t="s">
        <v>38</v>
      </c>
      <c r="C18" s="74" t="s">
        <v>429</v>
      </c>
      <c r="D18" s="74" t="s">
        <v>430</v>
      </c>
      <c r="E18" s="74" t="s">
        <v>428</v>
      </c>
      <c r="F18" s="75" t="s">
        <v>391</v>
      </c>
      <c r="G18" s="74" t="s">
        <v>428</v>
      </c>
      <c r="H18" s="75" t="s">
        <v>391</v>
      </c>
      <c r="I18" s="130">
        <v>19</v>
      </c>
      <c r="J18" s="138" t="s">
        <v>39</v>
      </c>
      <c r="K18" s="72" t="s">
        <v>394</v>
      </c>
      <c r="L18" s="72" t="s">
        <v>446</v>
      </c>
      <c r="M18" s="72" t="s">
        <v>428</v>
      </c>
      <c r="N18" s="73" t="s">
        <v>428</v>
      </c>
      <c r="O18" s="72" t="s">
        <v>428</v>
      </c>
      <c r="P18" s="72" t="s">
        <v>428</v>
      </c>
    </row>
    <row r="19" spans="1:16" x14ac:dyDescent="0.15">
      <c r="A19" s="136"/>
      <c r="B19" s="139"/>
      <c r="C19" s="74" t="s">
        <v>447</v>
      </c>
      <c r="D19" s="74" t="s">
        <v>373</v>
      </c>
      <c r="E19" s="74" t="s">
        <v>448</v>
      </c>
      <c r="F19" s="75" t="s">
        <v>436</v>
      </c>
      <c r="G19" s="74" t="s">
        <v>448</v>
      </c>
      <c r="H19" s="75" t="s">
        <v>436</v>
      </c>
      <c r="I19" s="131"/>
      <c r="J19" s="139"/>
      <c r="K19" s="74" t="s">
        <v>377</v>
      </c>
      <c r="L19" s="74" t="s">
        <v>449</v>
      </c>
      <c r="M19" s="74" t="s">
        <v>450</v>
      </c>
      <c r="N19" s="75" t="s">
        <v>451</v>
      </c>
      <c r="O19" s="74" t="s">
        <v>450</v>
      </c>
      <c r="P19" s="74" t="s">
        <v>451</v>
      </c>
    </row>
    <row r="20" spans="1:16" x14ac:dyDescent="0.15">
      <c r="A20" s="136"/>
      <c r="B20" s="139"/>
      <c r="C20" s="74" t="s">
        <v>452</v>
      </c>
      <c r="D20" s="74" t="s">
        <v>385</v>
      </c>
      <c r="E20" s="74" t="s">
        <v>453</v>
      </c>
      <c r="F20" s="75" t="s">
        <v>442</v>
      </c>
      <c r="G20" s="74" t="s">
        <v>453</v>
      </c>
      <c r="H20" s="75" t="s">
        <v>442</v>
      </c>
      <c r="I20" s="131"/>
      <c r="J20" s="139"/>
      <c r="K20" s="74" t="s">
        <v>384</v>
      </c>
      <c r="L20" s="74" t="s">
        <v>382</v>
      </c>
      <c r="M20" s="74" t="s">
        <v>454</v>
      </c>
      <c r="N20" s="75" t="s">
        <v>419</v>
      </c>
      <c r="O20" s="74" t="s">
        <v>454</v>
      </c>
      <c r="P20" s="74" t="s">
        <v>419</v>
      </c>
    </row>
    <row r="21" spans="1:16" x14ac:dyDescent="0.15">
      <c r="A21" s="137"/>
      <c r="B21" s="140"/>
      <c r="C21" s="74" t="s">
        <v>455</v>
      </c>
      <c r="D21" s="74" t="s">
        <v>374</v>
      </c>
      <c r="E21" s="74" t="s">
        <v>456</v>
      </c>
      <c r="F21" s="75" t="s">
        <v>392</v>
      </c>
      <c r="G21" s="74" t="s">
        <v>456</v>
      </c>
      <c r="H21" s="75" t="s">
        <v>392</v>
      </c>
      <c r="I21" s="132"/>
      <c r="J21" s="140"/>
      <c r="K21" s="76" t="s">
        <v>374</v>
      </c>
      <c r="L21" s="76" t="s">
        <v>457</v>
      </c>
      <c r="M21" s="76" t="s">
        <v>392</v>
      </c>
      <c r="N21" s="77" t="s">
        <v>458</v>
      </c>
      <c r="O21" s="76" t="s">
        <v>392</v>
      </c>
      <c r="P21" s="76" t="s">
        <v>458</v>
      </c>
    </row>
    <row r="22" spans="1:16" ht="13.5" customHeight="1" x14ac:dyDescent="0.15">
      <c r="A22" s="136">
        <v>5</v>
      </c>
      <c r="B22" s="141" t="s">
        <v>39</v>
      </c>
      <c r="C22" s="72" t="s">
        <v>459</v>
      </c>
      <c r="D22" s="72" t="s">
        <v>446</v>
      </c>
      <c r="E22" s="72" t="s">
        <v>428</v>
      </c>
      <c r="F22" s="73" t="s">
        <v>428</v>
      </c>
      <c r="G22" s="72" t="s">
        <v>428</v>
      </c>
      <c r="H22" s="73" t="s">
        <v>428</v>
      </c>
      <c r="I22" s="142">
        <v>20</v>
      </c>
      <c r="J22" s="141" t="s">
        <v>40</v>
      </c>
      <c r="K22" s="74" t="s">
        <v>372</v>
      </c>
      <c r="L22" s="74" t="s">
        <v>426</v>
      </c>
      <c r="M22" s="74" t="s">
        <v>391</v>
      </c>
      <c r="N22" s="75" t="s">
        <v>391</v>
      </c>
      <c r="O22" s="74" t="s">
        <v>391</v>
      </c>
      <c r="P22" s="74" t="s">
        <v>391</v>
      </c>
    </row>
    <row r="23" spans="1:16" x14ac:dyDescent="0.15">
      <c r="A23" s="136"/>
      <c r="B23" s="139"/>
      <c r="C23" s="74" t="s">
        <v>377</v>
      </c>
      <c r="D23" s="74" t="s">
        <v>449</v>
      </c>
      <c r="E23" s="74" t="s">
        <v>450</v>
      </c>
      <c r="F23" s="75" t="s">
        <v>451</v>
      </c>
      <c r="G23" s="74" t="s">
        <v>450</v>
      </c>
      <c r="H23" s="75" t="s">
        <v>451</v>
      </c>
      <c r="I23" s="131"/>
      <c r="J23" s="139"/>
      <c r="K23" s="74" t="s">
        <v>382</v>
      </c>
      <c r="L23" s="74" t="s">
        <v>460</v>
      </c>
      <c r="M23" s="74" t="s">
        <v>461</v>
      </c>
      <c r="N23" s="75" t="s">
        <v>462</v>
      </c>
      <c r="O23" s="74" t="s">
        <v>461</v>
      </c>
      <c r="P23" s="74" t="s">
        <v>462</v>
      </c>
    </row>
    <row r="24" spans="1:16" x14ac:dyDescent="0.15">
      <c r="A24" s="136"/>
      <c r="B24" s="139"/>
      <c r="C24" s="74" t="s">
        <v>384</v>
      </c>
      <c r="D24" s="74" t="s">
        <v>382</v>
      </c>
      <c r="E24" s="74" t="s">
        <v>454</v>
      </c>
      <c r="F24" s="75" t="s">
        <v>419</v>
      </c>
      <c r="G24" s="74" t="s">
        <v>454</v>
      </c>
      <c r="H24" s="75" t="s">
        <v>419</v>
      </c>
      <c r="I24" s="131"/>
      <c r="J24" s="139"/>
      <c r="K24" s="74" t="s">
        <v>374</v>
      </c>
      <c r="L24" s="74" t="s">
        <v>463</v>
      </c>
      <c r="M24" s="74" t="s">
        <v>464</v>
      </c>
      <c r="N24" s="75" t="s">
        <v>435</v>
      </c>
      <c r="O24" s="74" t="s">
        <v>464</v>
      </c>
      <c r="P24" s="74" t="s">
        <v>465</v>
      </c>
    </row>
    <row r="25" spans="1:16" x14ac:dyDescent="0.15">
      <c r="A25" s="136"/>
      <c r="B25" s="144"/>
      <c r="C25" s="76" t="s">
        <v>374</v>
      </c>
      <c r="D25" s="76" t="s">
        <v>457</v>
      </c>
      <c r="E25" s="76" t="s">
        <v>392</v>
      </c>
      <c r="F25" s="77" t="s">
        <v>458</v>
      </c>
      <c r="G25" s="76" t="s">
        <v>392</v>
      </c>
      <c r="H25" s="77" t="s">
        <v>458</v>
      </c>
      <c r="I25" s="143"/>
      <c r="J25" s="144"/>
      <c r="K25" s="74" t="s">
        <v>385</v>
      </c>
      <c r="L25" s="74" t="s">
        <v>383</v>
      </c>
      <c r="M25" s="74"/>
      <c r="N25" s="75" t="s">
        <v>466</v>
      </c>
      <c r="O25" s="74"/>
      <c r="P25" s="74" t="s">
        <v>466</v>
      </c>
    </row>
    <row r="26" spans="1:16" ht="13.5" customHeight="1" x14ac:dyDescent="0.15">
      <c r="A26" s="135">
        <v>6</v>
      </c>
      <c r="B26" s="138" t="s">
        <v>40</v>
      </c>
      <c r="C26" s="74" t="s">
        <v>372</v>
      </c>
      <c r="D26" s="74" t="s">
        <v>426</v>
      </c>
      <c r="E26" s="74" t="s">
        <v>391</v>
      </c>
      <c r="F26" s="75" t="s">
        <v>391</v>
      </c>
      <c r="G26" s="74" t="s">
        <v>391</v>
      </c>
      <c r="H26" s="75" t="s">
        <v>391</v>
      </c>
      <c r="I26" s="130">
        <v>21</v>
      </c>
      <c r="J26" s="138" t="s">
        <v>41</v>
      </c>
      <c r="K26" s="72" t="s">
        <v>467</v>
      </c>
      <c r="L26" s="72" t="s">
        <v>372</v>
      </c>
      <c r="M26" s="72" t="s">
        <v>468</v>
      </c>
      <c r="N26" s="73" t="s">
        <v>391</v>
      </c>
      <c r="O26" s="72" t="s">
        <v>468</v>
      </c>
      <c r="P26" s="72" t="s">
        <v>391</v>
      </c>
    </row>
    <row r="27" spans="1:16" x14ac:dyDescent="0.15">
      <c r="A27" s="136"/>
      <c r="B27" s="139"/>
      <c r="C27" s="74" t="s">
        <v>382</v>
      </c>
      <c r="D27" s="74" t="s">
        <v>460</v>
      </c>
      <c r="E27" s="74" t="s">
        <v>461</v>
      </c>
      <c r="F27" s="75" t="s">
        <v>462</v>
      </c>
      <c r="G27" s="74" t="s">
        <v>461</v>
      </c>
      <c r="H27" s="75" t="s">
        <v>462</v>
      </c>
      <c r="I27" s="131"/>
      <c r="J27" s="139"/>
      <c r="K27" s="74" t="s">
        <v>380</v>
      </c>
      <c r="L27" s="74" t="s">
        <v>376</v>
      </c>
      <c r="M27" s="74" t="s">
        <v>441</v>
      </c>
      <c r="N27" s="75" t="s">
        <v>469</v>
      </c>
      <c r="O27" s="74" t="s">
        <v>441</v>
      </c>
      <c r="P27" s="74" t="s">
        <v>469</v>
      </c>
    </row>
    <row r="28" spans="1:16" x14ac:dyDescent="0.15">
      <c r="A28" s="136"/>
      <c r="B28" s="139"/>
      <c r="C28" s="74" t="s">
        <v>374</v>
      </c>
      <c r="D28" s="74" t="s">
        <v>463</v>
      </c>
      <c r="E28" s="74" t="s">
        <v>464</v>
      </c>
      <c r="F28" s="75" t="s">
        <v>435</v>
      </c>
      <c r="G28" s="74" t="s">
        <v>464</v>
      </c>
      <c r="H28" s="75" t="s">
        <v>465</v>
      </c>
      <c r="I28" s="131"/>
      <c r="J28" s="139"/>
      <c r="K28" s="74" t="s">
        <v>470</v>
      </c>
      <c r="L28" s="74" t="s">
        <v>377</v>
      </c>
      <c r="M28" s="74" t="s">
        <v>471</v>
      </c>
      <c r="N28" s="75" t="s">
        <v>472</v>
      </c>
      <c r="O28" s="74" t="s">
        <v>471</v>
      </c>
      <c r="P28" s="74" t="s">
        <v>472</v>
      </c>
    </row>
    <row r="29" spans="1:16" x14ac:dyDescent="0.15">
      <c r="A29" s="137"/>
      <c r="B29" s="140"/>
      <c r="C29" s="74" t="s">
        <v>385</v>
      </c>
      <c r="D29" s="74" t="s">
        <v>383</v>
      </c>
      <c r="E29" s="74"/>
      <c r="F29" s="75" t="s">
        <v>466</v>
      </c>
      <c r="G29" s="74"/>
      <c r="H29" s="75" t="s">
        <v>466</v>
      </c>
      <c r="I29" s="132"/>
      <c r="J29" s="140"/>
      <c r="K29" s="76" t="s">
        <v>473</v>
      </c>
      <c r="L29" s="76" t="s">
        <v>375</v>
      </c>
      <c r="M29" s="76" t="s">
        <v>474</v>
      </c>
      <c r="N29" s="77"/>
      <c r="O29" s="76" t="s">
        <v>474</v>
      </c>
      <c r="P29" s="76"/>
    </row>
    <row r="30" spans="1:16" ht="13.5" customHeight="1" x14ac:dyDescent="0.15">
      <c r="A30" s="136">
        <v>7</v>
      </c>
      <c r="B30" s="141" t="s">
        <v>41</v>
      </c>
      <c r="C30" s="72" t="s">
        <v>467</v>
      </c>
      <c r="D30" s="72" t="s">
        <v>372</v>
      </c>
      <c r="E30" s="72" t="s">
        <v>468</v>
      </c>
      <c r="F30" s="73" t="s">
        <v>391</v>
      </c>
      <c r="G30" s="72" t="s">
        <v>468</v>
      </c>
      <c r="H30" s="73" t="s">
        <v>391</v>
      </c>
      <c r="I30" s="142">
        <v>22</v>
      </c>
      <c r="J30" s="141" t="s">
        <v>35</v>
      </c>
      <c r="K30" s="74" t="s">
        <v>372</v>
      </c>
      <c r="L30" s="74" t="s">
        <v>426</v>
      </c>
      <c r="M30" s="74" t="s">
        <v>391</v>
      </c>
      <c r="N30" s="75" t="s">
        <v>391</v>
      </c>
      <c r="O30" s="74" t="s">
        <v>391</v>
      </c>
      <c r="P30" s="74" t="s">
        <v>391</v>
      </c>
    </row>
    <row r="31" spans="1:16" x14ac:dyDescent="0.15">
      <c r="A31" s="136"/>
      <c r="B31" s="139"/>
      <c r="C31" s="74" t="s">
        <v>380</v>
      </c>
      <c r="D31" s="74" t="s">
        <v>376</v>
      </c>
      <c r="E31" s="74" t="s">
        <v>441</v>
      </c>
      <c r="F31" s="75" t="s">
        <v>469</v>
      </c>
      <c r="G31" s="74" t="s">
        <v>441</v>
      </c>
      <c r="H31" s="75" t="s">
        <v>469</v>
      </c>
      <c r="I31" s="131"/>
      <c r="J31" s="139"/>
      <c r="K31" s="74" t="s">
        <v>387</v>
      </c>
      <c r="L31" s="74" t="s">
        <v>475</v>
      </c>
      <c r="M31" s="74" t="s">
        <v>476</v>
      </c>
      <c r="N31" s="75" t="s">
        <v>477</v>
      </c>
      <c r="O31" s="74" t="s">
        <v>476</v>
      </c>
      <c r="P31" s="74" t="s">
        <v>477</v>
      </c>
    </row>
    <row r="32" spans="1:16" x14ac:dyDescent="0.15">
      <c r="A32" s="136"/>
      <c r="B32" s="139"/>
      <c r="C32" s="74" t="s">
        <v>470</v>
      </c>
      <c r="D32" s="74" t="s">
        <v>377</v>
      </c>
      <c r="E32" s="74" t="s">
        <v>471</v>
      </c>
      <c r="F32" s="75" t="s">
        <v>472</v>
      </c>
      <c r="G32" s="74" t="s">
        <v>471</v>
      </c>
      <c r="H32" s="75" t="s">
        <v>472</v>
      </c>
      <c r="I32" s="131"/>
      <c r="J32" s="139"/>
      <c r="K32" s="74" t="s">
        <v>380</v>
      </c>
      <c r="L32" s="74" t="s">
        <v>478</v>
      </c>
      <c r="M32" s="74" t="s">
        <v>479</v>
      </c>
      <c r="N32" s="75" t="s">
        <v>419</v>
      </c>
      <c r="O32" s="74" t="s">
        <v>479</v>
      </c>
      <c r="P32" s="74" t="s">
        <v>419</v>
      </c>
    </row>
    <row r="33" spans="1:16" x14ac:dyDescent="0.15">
      <c r="A33" s="136"/>
      <c r="B33" s="144"/>
      <c r="C33" s="76" t="s">
        <v>473</v>
      </c>
      <c r="D33" s="76" t="s">
        <v>375</v>
      </c>
      <c r="E33" s="76" t="s">
        <v>474</v>
      </c>
      <c r="F33" s="77"/>
      <c r="G33" s="76" t="s">
        <v>474</v>
      </c>
      <c r="H33" s="77"/>
      <c r="I33" s="143"/>
      <c r="J33" s="144"/>
      <c r="K33" s="74" t="s">
        <v>374</v>
      </c>
      <c r="L33" s="74" t="s">
        <v>457</v>
      </c>
      <c r="M33" s="74" t="s">
        <v>326</v>
      </c>
      <c r="N33" s="75" t="s">
        <v>534</v>
      </c>
      <c r="O33" s="74" t="s">
        <v>326</v>
      </c>
      <c r="P33" s="74" t="s">
        <v>549</v>
      </c>
    </row>
    <row r="34" spans="1:16" ht="13.5" customHeight="1" x14ac:dyDescent="0.15">
      <c r="A34" s="135">
        <v>8</v>
      </c>
      <c r="B34" s="138" t="s">
        <v>35</v>
      </c>
      <c r="C34" s="74" t="s">
        <v>372</v>
      </c>
      <c r="D34" s="74" t="s">
        <v>426</v>
      </c>
      <c r="E34" s="74" t="s">
        <v>391</v>
      </c>
      <c r="F34" s="75" t="s">
        <v>391</v>
      </c>
      <c r="G34" s="74" t="s">
        <v>391</v>
      </c>
      <c r="H34" s="75" t="s">
        <v>391</v>
      </c>
      <c r="I34" s="130">
        <v>23</v>
      </c>
      <c r="J34" s="138" t="s">
        <v>36</v>
      </c>
      <c r="K34" s="72" t="s">
        <v>426</v>
      </c>
      <c r="L34" s="72" t="s">
        <v>480</v>
      </c>
      <c r="M34" s="72" t="s">
        <v>428</v>
      </c>
      <c r="N34" s="73" t="s">
        <v>391</v>
      </c>
      <c r="O34" s="72" t="s">
        <v>428</v>
      </c>
      <c r="P34" s="72" t="s">
        <v>391</v>
      </c>
    </row>
    <row r="35" spans="1:16" x14ac:dyDescent="0.15">
      <c r="A35" s="136"/>
      <c r="B35" s="139"/>
      <c r="C35" s="74" t="s">
        <v>387</v>
      </c>
      <c r="D35" s="74" t="s">
        <v>475</v>
      </c>
      <c r="E35" s="74" t="s">
        <v>476</v>
      </c>
      <c r="F35" s="75" t="s">
        <v>477</v>
      </c>
      <c r="G35" s="74" t="s">
        <v>476</v>
      </c>
      <c r="H35" s="75" t="s">
        <v>477</v>
      </c>
      <c r="I35" s="131"/>
      <c r="J35" s="139"/>
      <c r="K35" s="74" t="s">
        <v>481</v>
      </c>
      <c r="L35" s="74" t="s">
        <v>377</v>
      </c>
      <c r="M35" s="74" t="s">
        <v>482</v>
      </c>
      <c r="N35" s="75" t="s">
        <v>414</v>
      </c>
      <c r="O35" s="74" t="s">
        <v>482</v>
      </c>
      <c r="P35" s="74" t="s">
        <v>414</v>
      </c>
    </row>
    <row r="36" spans="1:16" x14ac:dyDescent="0.15">
      <c r="A36" s="136"/>
      <c r="B36" s="139"/>
      <c r="C36" s="74" t="s">
        <v>380</v>
      </c>
      <c r="D36" s="74" t="s">
        <v>478</v>
      </c>
      <c r="E36" s="74" t="s">
        <v>479</v>
      </c>
      <c r="F36" s="75" t="s">
        <v>419</v>
      </c>
      <c r="G36" s="74" t="s">
        <v>479</v>
      </c>
      <c r="H36" s="75" t="s">
        <v>419</v>
      </c>
      <c r="I36" s="131"/>
      <c r="J36" s="139"/>
      <c r="K36" s="74" t="s">
        <v>483</v>
      </c>
      <c r="L36" s="74" t="s">
        <v>384</v>
      </c>
      <c r="M36" s="74" t="s">
        <v>484</v>
      </c>
      <c r="N36" s="75" t="s">
        <v>485</v>
      </c>
      <c r="O36" s="74" t="s">
        <v>484</v>
      </c>
      <c r="P36" s="74" t="s">
        <v>485</v>
      </c>
    </row>
    <row r="37" spans="1:16" x14ac:dyDescent="0.15">
      <c r="A37" s="137"/>
      <c r="B37" s="140"/>
      <c r="C37" s="74" t="s">
        <v>374</v>
      </c>
      <c r="D37" s="74" t="s">
        <v>457</v>
      </c>
      <c r="E37" s="74" t="s">
        <v>326</v>
      </c>
      <c r="F37" s="75" t="s">
        <v>533</v>
      </c>
      <c r="G37" s="74" t="s">
        <v>326</v>
      </c>
      <c r="H37" s="75" t="s">
        <v>548</v>
      </c>
      <c r="I37" s="132"/>
      <c r="J37" s="140"/>
      <c r="K37" s="76" t="s">
        <v>443</v>
      </c>
      <c r="L37" s="76" t="s">
        <v>374</v>
      </c>
      <c r="M37" s="76" t="s">
        <v>486</v>
      </c>
      <c r="N37" s="77" t="s">
        <v>392</v>
      </c>
      <c r="O37" s="76" t="s">
        <v>486</v>
      </c>
      <c r="P37" s="76" t="s">
        <v>392</v>
      </c>
    </row>
    <row r="38" spans="1:16" ht="13.5" customHeight="1" x14ac:dyDescent="0.15">
      <c r="A38" s="136">
        <v>9</v>
      </c>
      <c r="B38" s="141" t="s">
        <v>36</v>
      </c>
      <c r="C38" s="72" t="s">
        <v>426</v>
      </c>
      <c r="D38" s="72" t="s">
        <v>480</v>
      </c>
      <c r="E38" s="72" t="s">
        <v>428</v>
      </c>
      <c r="F38" s="73" t="s">
        <v>391</v>
      </c>
      <c r="G38" s="72" t="s">
        <v>428</v>
      </c>
      <c r="H38" s="73" t="s">
        <v>391</v>
      </c>
      <c r="I38" s="142">
        <v>24</v>
      </c>
      <c r="J38" s="141" t="s">
        <v>37</v>
      </c>
      <c r="K38" s="74" t="s">
        <v>487</v>
      </c>
      <c r="L38" s="74" t="s">
        <v>459</v>
      </c>
      <c r="M38" s="74" t="s">
        <v>391</v>
      </c>
      <c r="N38" s="75" t="s">
        <v>428</v>
      </c>
      <c r="O38" s="74" t="s">
        <v>391</v>
      </c>
      <c r="P38" s="74" t="s">
        <v>428</v>
      </c>
    </row>
    <row r="39" spans="1:16" x14ac:dyDescent="0.15">
      <c r="A39" s="136"/>
      <c r="B39" s="139"/>
      <c r="C39" s="74" t="s">
        <v>481</v>
      </c>
      <c r="D39" s="74" t="s">
        <v>377</v>
      </c>
      <c r="E39" s="74" t="s">
        <v>482</v>
      </c>
      <c r="F39" s="75" t="s">
        <v>414</v>
      </c>
      <c r="G39" s="74" t="s">
        <v>482</v>
      </c>
      <c r="H39" s="75" t="s">
        <v>414</v>
      </c>
      <c r="I39" s="131"/>
      <c r="J39" s="139"/>
      <c r="K39" s="74" t="s">
        <v>383</v>
      </c>
      <c r="L39" s="74" t="s">
        <v>380</v>
      </c>
      <c r="M39" s="74" t="s">
        <v>488</v>
      </c>
      <c r="N39" s="75" t="s">
        <v>489</v>
      </c>
      <c r="O39" s="74" t="s">
        <v>488</v>
      </c>
      <c r="P39" s="74" t="s">
        <v>489</v>
      </c>
    </row>
    <row r="40" spans="1:16" x14ac:dyDescent="0.15">
      <c r="A40" s="136"/>
      <c r="B40" s="139"/>
      <c r="C40" s="74" t="s">
        <v>483</v>
      </c>
      <c r="D40" s="74" t="s">
        <v>384</v>
      </c>
      <c r="E40" s="74" t="s">
        <v>484</v>
      </c>
      <c r="F40" s="75" t="s">
        <v>485</v>
      </c>
      <c r="G40" s="74" t="s">
        <v>484</v>
      </c>
      <c r="H40" s="75" t="s">
        <v>485</v>
      </c>
      <c r="I40" s="131"/>
      <c r="J40" s="139"/>
      <c r="K40" s="74" t="s">
        <v>374</v>
      </c>
      <c r="L40" s="74" t="s">
        <v>374</v>
      </c>
      <c r="M40" s="74" t="s">
        <v>490</v>
      </c>
      <c r="N40" s="75" t="s">
        <v>326</v>
      </c>
      <c r="O40" s="74" t="s">
        <v>491</v>
      </c>
      <c r="P40" s="74" t="s">
        <v>326</v>
      </c>
    </row>
    <row r="41" spans="1:16" x14ac:dyDescent="0.15">
      <c r="A41" s="136"/>
      <c r="B41" s="144"/>
      <c r="C41" s="76" t="s">
        <v>443</v>
      </c>
      <c r="D41" s="76" t="s">
        <v>374</v>
      </c>
      <c r="E41" s="76" t="s">
        <v>486</v>
      </c>
      <c r="F41" s="77" t="s">
        <v>392</v>
      </c>
      <c r="G41" s="76" t="s">
        <v>486</v>
      </c>
      <c r="H41" s="77" t="s">
        <v>392</v>
      </c>
      <c r="I41" s="143"/>
      <c r="J41" s="144"/>
      <c r="K41" s="74" t="s">
        <v>388</v>
      </c>
      <c r="L41" s="74" t="s">
        <v>492</v>
      </c>
      <c r="M41" s="74" t="s">
        <v>392</v>
      </c>
      <c r="N41" s="75" t="s">
        <v>302</v>
      </c>
      <c r="O41" s="74" t="s">
        <v>392</v>
      </c>
      <c r="P41" s="74" t="s">
        <v>302</v>
      </c>
    </row>
    <row r="42" spans="1:16" ht="13.5" customHeight="1" x14ac:dyDescent="0.15">
      <c r="A42" s="135">
        <v>10</v>
      </c>
      <c r="B42" s="138" t="s">
        <v>37</v>
      </c>
      <c r="C42" s="74" t="s">
        <v>487</v>
      </c>
      <c r="D42" s="74" t="s">
        <v>459</v>
      </c>
      <c r="E42" s="74" t="s">
        <v>391</v>
      </c>
      <c r="F42" s="75" t="s">
        <v>428</v>
      </c>
      <c r="G42" s="74" t="s">
        <v>391</v>
      </c>
      <c r="H42" s="75" t="s">
        <v>428</v>
      </c>
      <c r="I42" s="130">
        <v>25</v>
      </c>
      <c r="J42" s="138" t="s">
        <v>38</v>
      </c>
      <c r="K42" s="72" t="s">
        <v>493</v>
      </c>
      <c r="L42" s="72" t="s">
        <v>487</v>
      </c>
      <c r="M42" s="72" t="s">
        <v>391</v>
      </c>
      <c r="N42" s="73" t="s">
        <v>391</v>
      </c>
      <c r="O42" s="72" t="s">
        <v>391</v>
      </c>
      <c r="P42" s="72" t="s">
        <v>391</v>
      </c>
    </row>
    <row r="43" spans="1:16" x14ac:dyDescent="0.15">
      <c r="A43" s="136"/>
      <c r="B43" s="139"/>
      <c r="C43" s="74" t="s">
        <v>383</v>
      </c>
      <c r="D43" s="74" t="s">
        <v>380</v>
      </c>
      <c r="E43" s="74" t="s">
        <v>488</v>
      </c>
      <c r="F43" s="75" t="s">
        <v>489</v>
      </c>
      <c r="G43" s="74" t="s">
        <v>488</v>
      </c>
      <c r="H43" s="75" t="s">
        <v>489</v>
      </c>
      <c r="I43" s="131"/>
      <c r="J43" s="139"/>
      <c r="K43" s="74" t="s">
        <v>494</v>
      </c>
      <c r="L43" s="74" t="s">
        <v>495</v>
      </c>
      <c r="M43" s="74" t="s">
        <v>496</v>
      </c>
      <c r="N43" s="75" t="s">
        <v>497</v>
      </c>
      <c r="O43" s="74" t="s">
        <v>496</v>
      </c>
      <c r="P43" s="74" t="s">
        <v>497</v>
      </c>
    </row>
    <row r="44" spans="1:16" x14ac:dyDescent="0.15">
      <c r="A44" s="136"/>
      <c r="B44" s="139"/>
      <c r="C44" s="74" t="s">
        <v>374</v>
      </c>
      <c r="D44" s="74" t="s">
        <v>374</v>
      </c>
      <c r="E44" s="74" t="s">
        <v>490</v>
      </c>
      <c r="F44" s="75" t="s">
        <v>326</v>
      </c>
      <c r="G44" s="74" t="s">
        <v>491</v>
      </c>
      <c r="H44" s="75" t="s">
        <v>326</v>
      </c>
      <c r="I44" s="131"/>
      <c r="J44" s="139"/>
      <c r="K44" s="74" t="s">
        <v>498</v>
      </c>
      <c r="L44" s="74" t="s">
        <v>499</v>
      </c>
      <c r="M44" s="74" t="s">
        <v>403</v>
      </c>
      <c r="N44" s="75" t="s">
        <v>500</v>
      </c>
      <c r="O44" s="74" t="s">
        <v>403</v>
      </c>
      <c r="P44" s="74" t="s">
        <v>500</v>
      </c>
    </row>
    <row r="45" spans="1:16" x14ac:dyDescent="0.15">
      <c r="A45" s="137"/>
      <c r="B45" s="140"/>
      <c r="C45" s="74" t="s">
        <v>388</v>
      </c>
      <c r="D45" s="74" t="s">
        <v>492</v>
      </c>
      <c r="E45" s="74" t="s">
        <v>392</v>
      </c>
      <c r="F45" s="75" t="s">
        <v>302</v>
      </c>
      <c r="G45" s="74" t="s">
        <v>392</v>
      </c>
      <c r="H45" s="75" t="s">
        <v>302</v>
      </c>
      <c r="I45" s="132"/>
      <c r="J45" s="140"/>
      <c r="K45" s="74" t="s">
        <v>457</v>
      </c>
      <c r="L45" s="76" t="s">
        <v>383</v>
      </c>
      <c r="M45" s="76" t="s">
        <v>501</v>
      </c>
      <c r="N45" s="77" t="s">
        <v>393</v>
      </c>
      <c r="O45" s="76" t="s">
        <v>501</v>
      </c>
      <c r="P45" s="76" t="s">
        <v>393</v>
      </c>
    </row>
    <row r="46" spans="1:16" ht="13.5" customHeight="1" x14ac:dyDescent="0.15">
      <c r="A46" s="136">
        <v>11</v>
      </c>
      <c r="B46" s="141" t="s">
        <v>38</v>
      </c>
      <c r="C46" s="72" t="s">
        <v>493</v>
      </c>
      <c r="D46" s="72" t="s">
        <v>487</v>
      </c>
      <c r="E46" s="72" t="s">
        <v>391</v>
      </c>
      <c r="F46" s="73" t="s">
        <v>391</v>
      </c>
      <c r="G46" s="72" t="s">
        <v>391</v>
      </c>
      <c r="H46" s="73" t="s">
        <v>391</v>
      </c>
      <c r="I46" s="142">
        <v>26</v>
      </c>
      <c r="J46" s="141" t="s">
        <v>39</v>
      </c>
      <c r="K46" s="72" t="s">
        <v>389</v>
      </c>
      <c r="L46" s="74" t="s">
        <v>502</v>
      </c>
      <c r="M46" s="74" t="s">
        <v>503</v>
      </c>
      <c r="N46" s="75" t="s">
        <v>391</v>
      </c>
      <c r="O46" s="74" t="s">
        <v>503</v>
      </c>
      <c r="P46" s="74" t="s">
        <v>391</v>
      </c>
    </row>
    <row r="47" spans="1:16" x14ac:dyDescent="0.15">
      <c r="A47" s="136"/>
      <c r="B47" s="139"/>
      <c r="C47" s="74" t="s">
        <v>494</v>
      </c>
      <c r="D47" s="74" t="s">
        <v>495</v>
      </c>
      <c r="E47" s="74" t="s">
        <v>496</v>
      </c>
      <c r="F47" s="75" t="s">
        <v>497</v>
      </c>
      <c r="G47" s="74" t="s">
        <v>496</v>
      </c>
      <c r="H47" s="75" t="s">
        <v>497</v>
      </c>
      <c r="I47" s="131"/>
      <c r="J47" s="139"/>
      <c r="K47" s="74" t="s">
        <v>376</v>
      </c>
      <c r="L47" s="74" t="s">
        <v>390</v>
      </c>
      <c r="M47" s="74" t="s">
        <v>504</v>
      </c>
      <c r="N47" s="75" t="s">
        <v>505</v>
      </c>
      <c r="O47" s="74" t="s">
        <v>504</v>
      </c>
      <c r="P47" s="74" t="s">
        <v>505</v>
      </c>
    </row>
    <row r="48" spans="1:16" x14ac:dyDescent="0.15">
      <c r="A48" s="136"/>
      <c r="B48" s="139"/>
      <c r="C48" s="74" t="s">
        <v>434</v>
      </c>
      <c r="D48" s="74" t="s">
        <v>499</v>
      </c>
      <c r="E48" s="74" t="s">
        <v>403</v>
      </c>
      <c r="F48" s="75" t="s">
        <v>500</v>
      </c>
      <c r="G48" s="74" t="s">
        <v>403</v>
      </c>
      <c r="H48" s="75" t="s">
        <v>500</v>
      </c>
      <c r="I48" s="131"/>
      <c r="J48" s="139"/>
      <c r="K48" s="74" t="s">
        <v>434</v>
      </c>
      <c r="L48" s="74" t="s">
        <v>374</v>
      </c>
      <c r="M48" s="74" t="s">
        <v>506</v>
      </c>
      <c r="N48" s="75" t="s">
        <v>420</v>
      </c>
      <c r="O48" s="74" t="s">
        <v>506</v>
      </c>
      <c r="P48" s="74" t="s">
        <v>420</v>
      </c>
    </row>
    <row r="49" spans="1:16" x14ac:dyDescent="0.15">
      <c r="A49" s="136"/>
      <c r="B49" s="144"/>
      <c r="C49" s="74" t="s">
        <v>431</v>
      </c>
      <c r="D49" s="76" t="s">
        <v>535</v>
      </c>
      <c r="E49" s="76" t="s">
        <v>464</v>
      </c>
      <c r="F49" s="77" t="s">
        <v>393</v>
      </c>
      <c r="G49" s="76" t="s">
        <v>464</v>
      </c>
      <c r="H49" s="77" t="s">
        <v>393</v>
      </c>
      <c r="I49" s="143"/>
      <c r="J49" s="144"/>
      <c r="K49" s="74" t="s">
        <v>386</v>
      </c>
      <c r="L49" s="74" t="s">
        <v>382</v>
      </c>
      <c r="M49" s="74"/>
      <c r="N49" s="75"/>
      <c r="O49" s="74"/>
      <c r="P49" s="74"/>
    </row>
    <row r="50" spans="1:16" ht="13.5" customHeight="1" x14ac:dyDescent="0.15">
      <c r="A50" s="145">
        <v>12</v>
      </c>
      <c r="B50" s="138" t="s">
        <v>39</v>
      </c>
      <c r="C50" s="72" t="s">
        <v>389</v>
      </c>
      <c r="D50" s="74" t="s">
        <v>502</v>
      </c>
      <c r="E50" s="74" t="s">
        <v>503</v>
      </c>
      <c r="F50" s="75" t="s">
        <v>391</v>
      </c>
      <c r="G50" s="74" t="s">
        <v>503</v>
      </c>
      <c r="H50" s="75" t="s">
        <v>391</v>
      </c>
      <c r="I50" s="130">
        <v>27</v>
      </c>
      <c r="J50" s="138" t="s">
        <v>40</v>
      </c>
      <c r="K50" s="72" t="s">
        <v>507</v>
      </c>
      <c r="L50" s="72" t="s">
        <v>429</v>
      </c>
      <c r="M50" s="72" t="s">
        <v>391</v>
      </c>
      <c r="N50" s="73" t="s">
        <v>391</v>
      </c>
      <c r="O50" s="72" t="s">
        <v>391</v>
      </c>
      <c r="P50" s="72" t="s">
        <v>391</v>
      </c>
    </row>
    <row r="51" spans="1:16" x14ac:dyDescent="0.15">
      <c r="A51" s="136"/>
      <c r="B51" s="139"/>
      <c r="C51" s="74" t="s">
        <v>376</v>
      </c>
      <c r="D51" s="74" t="s">
        <v>390</v>
      </c>
      <c r="E51" s="74" t="s">
        <v>504</v>
      </c>
      <c r="F51" s="75" t="s">
        <v>505</v>
      </c>
      <c r="G51" s="74" t="s">
        <v>504</v>
      </c>
      <c r="H51" s="75" t="s">
        <v>505</v>
      </c>
      <c r="I51" s="131"/>
      <c r="J51" s="139"/>
      <c r="K51" s="74" t="s">
        <v>380</v>
      </c>
      <c r="L51" s="74" t="s">
        <v>373</v>
      </c>
      <c r="M51" s="74" t="s">
        <v>508</v>
      </c>
      <c r="N51" s="75" t="s">
        <v>509</v>
      </c>
      <c r="O51" s="74" t="s">
        <v>508</v>
      </c>
      <c r="P51" s="74" t="s">
        <v>509</v>
      </c>
    </row>
    <row r="52" spans="1:16" x14ac:dyDescent="0.15">
      <c r="A52" s="136"/>
      <c r="B52" s="139"/>
      <c r="C52" s="74" t="s">
        <v>434</v>
      </c>
      <c r="D52" s="74" t="s">
        <v>374</v>
      </c>
      <c r="E52" s="74" t="s">
        <v>506</v>
      </c>
      <c r="F52" s="75" t="s">
        <v>420</v>
      </c>
      <c r="G52" s="74" t="s">
        <v>506</v>
      </c>
      <c r="H52" s="75" t="s">
        <v>420</v>
      </c>
      <c r="I52" s="131"/>
      <c r="J52" s="139"/>
      <c r="K52" s="74" t="s">
        <v>510</v>
      </c>
      <c r="L52" s="74" t="s">
        <v>383</v>
      </c>
      <c r="M52" s="74" t="s">
        <v>536</v>
      </c>
      <c r="N52" s="75" t="s">
        <v>419</v>
      </c>
      <c r="O52" s="74" t="s">
        <v>511</v>
      </c>
      <c r="P52" s="74" t="s">
        <v>419</v>
      </c>
    </row>
    <row r="53" spans="1:16" x14ac:dyDescent="0.15">
      <c r="A53" s="137"/>
      <c r="B53" s="140"/>
      <c r="C53" s="74" t="s">
        <v>386</v>
      </c>
      <c r="D53" s="74" t="s">
        <v>382</v>
      </c>
      <c r="E53" s="74"/>
      <c r="F53" s="75"/>
      <c r="G53" s="74"/>
      <c r="H53" s="75"/>
      <c r="I53" s="132"/>
      <c r="J53" s="140"/>
      <c r="K53" s="76" t="s">
        <v>388</v>
      </c>
      <c r="L53" s="76"/>
      <c r="M53" s="76" t="s">
        <v>392</v>
      </c>
      <c r="N53" s="77"/>
      <c r="O53" s="76" t="s">
        <v>392</v>
      </c>
      <c r="P53" s="76"/>
    </row>
    <row r="54" spans="1:16" ht="13.5" customHeight="1" x14ac:dyDescent="0.15">
      <c r="A54" s="146">
        <v>13</v>
      </c>
      <c r="B54" s="141" t="s">
        <v>40</v>
      </c>
      <c r="C54" s="72" t="s">
        <v>507</v>
      </c>
      <c r="D54" s="72" t="s">
        <v>429</v>
      </c>
      <c r="E54" s="72" t="s">
        <v>391</v>
      </c>
      <c r="F54" s="73" t="s">
        <v>391</v>
      </c>
      <c r="G54" s="72" t="s">
        <v>391</v>
      </c>
      <c r="H54" s="73" t="s">
        <v>391</v>
      </c>
      <c r="I54" s="142">
        <v>28</v>
      </c>
      <c r="J54" s="141" t="s">
        <v>41</v>
      </c>
      <c r="K54" s="74" t="s">
        <v>512</v>
      </c>
      <c r="L54" s="74" t="s">
        <v>429</v>
      </c>
      <c r="M54" s="74" t="s">
        <v>391</v>
      </c>
      <c r="N54" s="75" t="s">
        <v>391</v>
      </c>
      <c r="O54" s="74" t="s">
        <v>391</v>
      </c>
      <c r="P54" s="74" t="s">
        <v>391</v>
      </c>
    </row>
    <row r="55" spans="1:16" x14ac:dyDescent="0.15">
      <c r="A55" s="136"/>
      <c r="B55" s="139"/>
      <c r="C55" s="74" t="s">
        <v>380</v>
      </c>
      <c r="D55" s="74" t="s">
        <v>373</v>
      </c>
      <c r="E55" s="74" t="s">
        <v>508</v>
      </c>
      <c r="F55" s="75" t="s">
        <v>509</v>
      </c>
      <c r="G55" s="74" t="s">
        <v>508</v>
      </c>
      <c r="H55" s="75" t="s">
        <v>509</v>
      </c>
      <c r="I55" s="131"/>
      <c r="J55" s="139"/>
      <c r="K55" s="74" t="s">
        <v>431</v>
      </c>
      <c r="L55" s="74" t="s">
        <v>513</v>
      </c>
      <c r="M55" s="74" t="s">
        <v>514</v>
      </c>
      <c r="N55" s="75" t="s">
        <v>515</v>
      </c>
      <c r="O55" s="74" t="s">
        <v>514</v>
      </c>
      <c r="P55" s="74" t="s">
        <v>515</v>
      </c>
    </row>
    <row r="56" spans="1:16" x14ac:dyDescent="0.15">
      <c r="A56" s="136"/>
      <c r="B56" s="139"/>
      <c r="C56" s="74" t="s">
        <v>510</v>
      </c>
      <c r="D56" s="74" t="s">
        <v>383</v>
      </c>
      <c r="E56" s="74" t="s">
        <v>536</v>
      </c>
      <c r="F56" s="75" t="s">
        <v>419</v>
      </c>
      <c r="G56" s="74" t="s">
        <v>511</v>
      </c>
      <c r="H56" s="75" t="s">
        <v>419</v>
      </c>
      <c r="I56" s="131"/>
      <c r="J56" s="139"/>
      <c r="K56" s="74" t="s">
        <v>516</v>
      </c>
      <c r="L56" s="74" t="s">
        <v>517</v>
      </c>
      <c r="M56" s="74" t="s">
        <v>518</v>
      </c>
      <c r="N56" s="75" t="s">
        <v>519</v>
      </c>
      <c r="O56" s="74" t="s">
        <v>518</v>
      </c>
      <c r="P56" s="74" t="s">
        <v>519</v>
      </c>
    </row>
    <row r="57" spans="1:16" x14ac:dyDescent="0.15">
      <c r="A57" s="136"/>
      <c r="B57" s="144"/>
      <c r="C57" s="76" t="s">
        <v>388</v>
      </c>
      <c r="D57" s="76"/>
      <c r="E57" s="76" t="s">
        <v>392</v>
      </c>
      <c r="F57" s="77"/>
      <c r="G57" s="76" t="s">
        <v>392</v>
      </c>
      <c r="H57" s="77"/>
      <c r="I57" s="143"/>
      <c r="J57" s="144"/>
      <c r="K57" s="74" t="s">
        <v>520</v>
      </c>
      <c r="L57" s="74" t="s">
        <v>521</v>
      </c>
      <c r="M57" s="74" t="s">
        <v>522</v>
      </c>
      <c r="N57" s="75" t="s">
        <v>392</v>
      </c>
      <c r="O57" s="74" t="s">
        <v>523</v>
      </c>
      <c r="P57" s="74" t="s">
        <v>392</v>
      </c>
    </row>
    <row r="58" spans="1:16" ht="13.5" customHeight="1" x14ac:dyDescent="0.15">
      <c r="A58" s="135">
        <v>14</v>
      </c>
      <c r="B58" s="138" t="s">
        <v>41</v>
      </c>
      <c r="C58" s="74" t="s">
        <v>512</v>
      </c>
      <c r="D58" s="74" t="s">
        <v>429</v>
      </c>
      <c r="E58" s="74" t="s">
        <v>391</v>
      </c>
      <c r="F58" s="75" t="s">
        <v>391</v>
      </c>
      <c r="G58" s="74" t="s">
        <v>391</v>
      </c>
      <c r="H58" s="75" t="s">
        <v>391</v>
      </c>
      <c r="I58" s="130">
        <v>29</v>
      </c>
      <c r="J58" s="138" t="s">
        <v>35</v>
      </c>
      <c r="K58" s="72" t="s">
        <v>429</v>
      </c>
      <c r="L58" s="72" t="s">
        <v>487</v>
      </c>
      <c r="M58" s="72" t="s">
        <v>391</v>
      </c>
      <c r="N58" s="73" t="s">
        <v>428</v>
      </c>
      <c r="O58" s="72" t="s">
        <v>391</v>
      </c>
      <c r="P58" s="72" t="s">
        <v>428</v>
      </c>
    </row>
    <row r="59" spans="1:16" x14ac:dyDescent="0.15">
      <c r="A59" s="136"/>
      <c r="B59" s="139"/>
      <c r="C59" s="74" t="s">
        <v>431</v>
      </c>
      <c r="D59" s="74" t="s">
        <v>513</v>
      </c>
      <c r="E59" s="74" t="s">
        <v>514</v>
      </c>
      <c r="F59" s="75" t="s">
        <v>515</v>
      </c>
      <c r="G59" s="74" t="s">
        <v>514</v>
      </c>
      <c r="H59" s="75" t="s">
        <v>515</v>
      </c>
      <c r="I59" s="131"/>
      <c r="J59" s="139"/>
      <c r="K59" s="74" t="s">
        <v>524</v>
      </c>
      <c r="L59" s="74" t="s">
        <v>377</v>
      </c>
      <c r="M59" s="74" t="s">
        <v>398</v>
      </c>
      <c r="N59" s="75" t="s">
        <v>399</v>
      </c>
      <c r="O59" s="74" t="s">
        <v>398</v>
      </c>
      <c r="P59" s="74" t="s">
        <v>400</v>
      </c>
    </row>
    <row r="60" spans="1:16" x14ac:dyDescent="0.15">
      <c r="A60" s="136"/>
      <c r="B60" s="139"/>
      <c r="C60" s="74" t="s">
        <v>516</v>
      </c>
      <c r="D60" s="74" t="s">
        <v>517</v>
      </c>
      <c r="E60" s="74" t="s">
        <v>518</v>
      </c>
      <c r="F60" s="75" t="s">
        <v>519</v>
      </c>
      <c r="G60" s="74" t="s">
        <v>518</v>
      </c>
      <c r="H60" s="75" t="s">
        <v>519</v>
      </c>
      <c r="I60" s="131"/>
      <c r="J60" s="139"/>
      <c r="K60" s="74" t="s">
        <v>374</v>
      </c>
      <c r="L60" s="74" t="s">
        <v>373</v>
      </c>
      <c r="M60" s="74" t="s">
        <v>403</v>
      </c>
      <c r="N60" s="75" t="s">
        <v>404</v>
      </c>
      <c r="O60" s="74" t="s">
        <v>403</v>
      </c>
      <c r="P60" s="74" t="s">
        <v>404</v>
      </c>
    </row>
    <row r="61" spans="1:16" x14ac:dyDescent="0.15">
      <c r="A61" s="137"/>
      <c r="B61" s="140"/>
      <c r="C61" s="74" t="s">
        <v>525</v>
      </c>
      <c r="D61" s="74" t="s">
        <v>521</v>
      </c>
      <c r="E61" s="74" t="s">
        <v>526</v>
      </c>
      <c r="F61" s="75" t="s">
        <v>392</v>
      </c>
      <c r="G61" s="74" t="s">
        <v>527</v>
      </c>
      <c r="H61" s="75" t="s">
        <v>392</v>
      </c>
      <c r="I61" s="132"/>
      <c r="J61" s="140"/>
      <c r="K61" s="76" t="s">
        <v>375</v>
      </c>
      <c r="L61" s="76" t="s">
        <v>378</v>
      </c>
      <c r="M61" s="76" t="s">
        <v>464</v>
      </c>
      <c r="N61" s="77" t="s">
        <v>64</v>
      </c>
      <c r="O61" s="76" t="s">
        <v>464</v>
      </c>
      <c r="P61" s="76" t="s">
        <v>64</v>
      </c>
    </row>
    <row r="62" spans="1:16" ht="13.5" customHeight="1" x14ac:dyDescent="0.15">
      <c r="A62" s="136">
        <v>15</v>
      </c>
      <c r="B62" s="141" t="s">
        <v>35</v>
      </c>
      <c r="C62" s="72" t="s">
        <v>429</v>
      </c>
      <c r="D62" s="72" t="s">
        <v>429</v>
      </c>
      <c r="E62" s="72" t="s">
        <v>391</v>
      </c>
      <c r="F62" s="73" t="s">
        <v>428</v>
      </c>
      <c r="G62" s="72" t="s">
        <v>391</v>
      </c>
      <c r="H62" s="73" t="s">
        <v>428</v>
      </c>
      <c r="I62" s="142">
        <v>30</v>
      </c>
      <c r="J62" s="141" t="s">
        <v>36</v>
      </c>
      <c r="K62" s="74" t="s">
        <v>429</v>
      </c>
      <c r="L62" s="74" t="s">
        <v>428</v>
      </c>
      <c r="M62" s="74" t="s">
        <v>391</v>
      </c>
      <c r="N62" s="75" t="s">
        <v>391</v>
      </c>
      <c r="O62" s="74" t="s">
        <v>391</v>
      </c>
      <c r="P62" s="74" t="s">
        <v>391</v>
      </c>
    </row>
    <row r="63" spans="1:16" x14ac:dyDescent="0.15">
      <c r="A63" s="136"/>
      <c r="B63" s="139"/>
      <c r="C63" s="74" t="s">
        <v>524</v>
      </c>
      <c r="D63" s="74" t="s">
        <v>440</v>
      </c>
      <c r="E63" s="74" t="s">
        <v>398</v>
      </c>
      <c r="F63" s="75" t="s">
        <v>489</v>
      </c>
      <c r="G63" s="74" t="s">
        <v>398</v>
      </c>
      <c r="H63" s="75" t="s">
        <v>528</v>
      </c>
      <c r="I63" s="131"/>
      <c r="J63" s="139"/>
      <c r="K63" s="74" t="s">
        <v>379</v>
      </c>
      <c r="L63" s="74" t="s">
        <v>381</v>
      </c>
      <c r="M63" s="74" t="s">
        <v>401</v>
      </c>
      <c r="N63" s="75" t="s">
        <v>402</v>
      </c>
      <c r="O63" s="74" t="s">
        <v>401</v>
      </c>
      <c r="P63" s="74" t="s">
        <v>402</v>
      </c>
    </row>
    <row r="64" spans="1:16" x14ac:dyDescent="0.15">
      <c r="A64" s="136"/>
      <c r="B64" s="139"/>
      <c r="C64" s="74" t="s">
        <v>529</v>
      </c>
      <c r="D64" s="74" t="s">
        <v>373</v>
      </c>
      <c r="E64" s="74" t="s">
        <v>403</v>
      </c>
      <c r="F64" s="75" t="s">
        <v>530</v>
      </c>
      <c r="G64" s="74" t="s">
        <v>403</v>
      </c>
      <c r="H64" s="75" t="s">
        <v>530</v>
      </c>
      <c r="I64" s="131"/>
      <c r="J64" s="139"/>
      <c r="K64" s="74" t="s">
        <v>380</v>
      </c>
      <c r="L64" s="74" t="s">
        <v>374</v>
      </c>
      <c r="M64" s="74" t="s">
        <v>407</v>
      </c>
      <c r="N64" s="75" t="s">
        <v>416</v>
      </c>
      <c r="O64" s="74" t="s">
        <v>407</v>
      </c>
      <c r="P64" s="74" t="s">
        <v>416</v>
      </c>
    </row>
    <row r="65" spans="1:16" x14ac:dyDescent="0.15">
      <c r="A65" s="137"/>
      <c r="B65" s="140"/>
      <c r="C65" s="76" t="s">
        <v>375</v>
      </c>
      <c r="D65" s="76"/>
      <c r="E65" s="76" t="s">
        <v>464</v>
      </c>
      <c r="F65" s="77" t="s">
        <v>526</v>
      </c>
      <c r="G65" s="76" t="s">
        <v>464</v>
      </c>
      <c r="H65" s="77" t="s">
        <v>526</v>
      </c>
      <c r="I65" s="143"/>
      <c r="J65" s="144"/>
      <c r="K65" s="74" t="s">
        <v>421</v>
      </c>
      <c r="L65" s="74" t="s">
        <v>531</v>
      </c>
      <c r="M65" s="74" t="s">
        <v>392</v>
      </c>
      <c r="N65" s="75" t="s">
        <v>486</v>
      </c>
      <c r="O65" s="74" t="s">
        <v>392</v>
      </c>
      <c r="P65" s="74" t="s">
        <v>486</v>
      </c>
    </row>
    <row r="66" spans="1:16" x14ac:dyDescent="0.15">
      <c r="I66" s="130">
        <v>31</v>
      </c>
      <c r="J66" s="130" t="s">
        <v>37</v>
      </c>
      <c r="K66" s="72" t="s">
        <v>426</v>
      </c>
      <c r="L66" s="72" t="s">
        <v>427</v>
      </c>
      <c r="M66" s="72" t="s">
        <v>428</v>
      </c>
      <c r="N66" s="73" t="s">
        <v>391</v>
      </c>
      <c r="O66" s="72" t="s">
        <v>428</v>
      </c>
      <c r="P66" s="72" t="s">
        <v>391</v>
      </c>
    </row>
    <row r="67" spans="1:16" x14ac:dyDescent="0.15">
      <c r="I67" s="131"/>
      <c r="J67" s="133"/>
      <c r="K67" s="74" t="s">
        <v>431</v>
      </c>
      <c r="L67" s="74" t="s">
        <v>380</v>
      </c>
      <c r="M67" s="74" t="s">
        <v>432</v>
      </c>
      <c r="N67" s="75" t="s">
        <v>433</v>
      </c>
      <c r="O67" s="74" t="s">
        <v>432</v>
      </c>
      <c r="P67" s="74" t="s">
        <v>433</v>
      </c>
    </row>
    <row r="68" spans="1:16" x14ac:dyDescent="0.15">
      <c r="I68" s="131"/>
      <c r="J68" s="133"/>
      <c r="K68" s="74" t="s">
        <v>437</v>
      </c>
      <c r="L68" s="74" t="s">
        <v>438</v>
      </c>
      <c r="M68" s="74" t="s">
        <v>419</v>
      </c>
      <c r="N68" s="75" t="s">
        <v>435</v>
      </c>
      <c r="O68" s="74" t="s">
        <v>419</v>
      </c>
      <c r="P68" s="74" t="s">
        <v>439</v>
      </c>
    </row>
    <row r="69" spans="1:16" x14ac:dyDescent="0.15">
      <c r="I69" s="132"/>
      <c r="J69" s="134"/>
      <c r="K69" s="76" t="s">
        <v>532</v>
      </c>
      <c r="L69" s="76" t="s">
        <v>444</v>
      </c>
      <c r="M69" s="76" t="s">
        <v>532</v>
      </c>
      <c r="N69" s="77" t="s">
        <v>392</v>
      </c>
      <c r="O69" s="76" t="s">
        <v>532</v>
      </c>
      <c r="P69" s="76" t="s">
        <v>392</v>
      </c>
    </row>
  </sheetData>
  <mergeCells count="72">
    <mergeCell ref="J2:J5"/>
    <mergeCell ref="K2:L4"/>
    <mergeCell ref="M2:N4"/>
    <mergeCell ref="O2:P4"/>
    <mergeCell ref="A6:A9"/>
    <mergeCell ref="B6:B9"/>
    <mergeCell ref="I6:I9"/>
    <mergeCell ref="J6:J9"/>
    <mergeCell ref="A2:A5"/>
    <mergeCell ref="B2:B5"/>
    <mergeCell ref="C2:D4"/>
    <mergeCell ref="E2:F4"/>
    <mergeCell ref="G2:H4"/>
    <mergeCell ref="I2:I5"/>
    <mergeCell ref="A10:A13"/>
    <mergeCell ref="B10:B13"/>
    <mergeCell ref="I10:I13"/>
    <mergeCell ref="J10:J13"/>
    <mergeCell ref="A14:A17"/>
    <mergeCell ref="B14:B17"/>
    <mergeCell ref="I14:I17"/>
    <mergeCell ref="J14:J17"/>
    <mergeCell ref="A18:A21"/>
    <mergeCell ref="B18:B21"/>
    <mergeCell ref="I18:I21"/>
    <mergeCell ref="J18:J21"/>
    <mergeCell ref="A22:A25"/>
    <mergeCell ref="B22:B25"/>
    <mergeCell ref="I22:I25"/>
    <mergeCell ref="J22:J25"/>
    <mergeCell ref="A26:A29"/>
    <mergeCell ref="B26:B29"/>
    <mergeCell ref="I26:I29"/>
    <mergeCell ref="J26:J29"/>
    <mergeCell ref="A30:A33"/>
    <mergeCell ref="B30:B33"/>
    <mergeCell ref="I30:I33"/>
    <mergeCell ref="J30:J33"/>
    <mergeCell ref="A34:A37"/>
    <mergeCell ref="B34:B37"/>
    <mergeCell ref="I34:I37"/>
    <mergeCell ref="J34:J37"/>
    <mergeCell ref="A38:A41"/>
    <mergeCell ref="B38:B41"/>
    <mergeCell ref="I38:I41"/>
    <mergeCell ref="J38:J41"/>
    <mergeCell ref="A42:A45"/>
    <mergeCell ref="B42:B45"/>
    <mergeCell ref="I42:I45"/>
    <mergeCell ref="J42:J45"/>
    <mergeCell ref="A46:A49"/>
    <mergeCell ref="B46:B49"/>
    <mergeCell ref="I46:I49"/>
    <mergeCell ref="J46:J49"/>
    <mergeCell ref="A50:A53"/>
    <mergeCell ref="B50:B53"/>
    <mergeCell ref="I50:I53"/>
    <mergeCell ref="J50:J53"/>
    <mergeCell ref="A54:A57"/>
    <mergeCell ref="B54:B57"/>
    <mergeCell ref="I54:I57"/>
    <mergeCell ref="J54:J57"/>
    <mergeCell ref="I66:I69"/>
    <mergeCell ref="J66:J69"/>
    <mergeCell ref="A58:A61"/>
    <mergeCell ref="B58:B61"/>
    <mergeCell ref="I58:I61"/>
    <mergeCell ref="J58:J61"/>
    <mergeCell ref="A62:A65"/>
    <mergeCell ref="B62:B65"/>
    <mergeCell ref="I62:I65"/>
    <mergeCell ref="J62:J65"/>
  </mergeCells>
  <phoneticPr fontId="3"/>
  <printOptions horizontalCentered="1" verticalCentered="1"/>
  <pageMargins left="0.39370078740157483" right="0.39370078740157483" top="0.39370078740157483" bottom="0.39370078740157483" header="0.19685039370078741" footer="0"/>
  <pageSetup paperSize="12"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キッズ月間(昼)</vt:lpstr>
      <vt:lpstr>キッズ月間(昼・おやつ)</vt:lpstr>
      <vt:lpstr>キッズ月間(夕)</vt:lpstr>
      <vt:lpstr>月間(離乳)</vt:lpstr>
      <vt:lpstr>'キッズ月間(昼)'!Print_Area</vt:lpstr>
      <vt:lpstr>'キッズ月間(昼・おやつ)'!Print_Area</vt:lpstr>
      <vt:lpstr>'キッズ月間(夕)'!Print_Area</vt:lpstr>
      <vt:lpstr>'月間(離乳)'!Print_Area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shokuzai</dc:creator>
  <cp:lastModifiedBy>shokuzai</cp:lastModifiedBy>
  <cp:lastPrinted>2017-06-21T07:46:04Z</cp:lastPrinted>
  <dcterms:created xsi:type="dcterms:W3CDTF">2017-06-20T07:23:57Z</dcterms:created>
  <dcterms:modified xsi:type="dcterms:W3CDTF">2017-06-29T23:48:19Z</dcterms:modified>
</cp:coreProperties>
</file>